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ho\Desktop\"/>
    </mc:Choice>
  </mc:AlternateContent>
  <xr:revisionPtr revIDLastSave="0" documentId="13_ncr:1_{79D0D563-E97E-4B14-980E-37FAB839B332}" xr6:coauthVersionLast="47" xr6:coauthVersionMax="47" xr10:uidLastSave="{00000000-0000-0000-0000-000000000000}"/>
  <bookViews>
    <workbookView xWindow="-98" yWindow="-98" windowWidth="20715" windowHeight="13276" xr2:uid="{0F8C3EE7-AE22-4ED3-9551-50385905AD9B}"/>
  </bookViews>
  <sheets>
    <sheet name="訂正版" sheetId="2" r:id="rId1"/>
  </sheets>
  <externalReferences>
    <externalReference r:id="rId2"/>
  </externalReferences>
  <definedNames>
    <definedName name="_xlnm._FilterDatabase" localSheetId="0" hidden="1">訂正版!$A$3:$U$61</definedName>
    <definedName name="_xlnm.Print_Area" localSheetId="0">訂正版!$A$1:$AC$127</definedName>
    <definedName name="_xlnm.Print_Titles" localSheetId="0">訂正版!$1:$3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T4" i="2"/>
  <c r="U4" i="2"/>
  <c r="AB4" i="2"/>
  <c r="L5" i="2"/>
  <c r="T5" i="2"/>
  <c r="U5" i="2"/>
  <c r="AB5" i="2"/>
  <c r="L6" i="2"/>
  <c r="T6" i="2"/>
  <c r="U6" i="2"/>
  <c r="AB6" i="2"/>
  <c r="L7" i="2"/>
  <c r="T7" i="2"/>
  <c r="U7" i="2"/>
  <c r="AB7" i="2"/>
  <c r="L8" i="2"/>
  <c r="T8" i="2"/>
  <c r="U8" i="2"/>
  <c r="AB8" i="2"/>
  <c r="L9" i="2"/>
  <c r="T9" i="2"/>
  <c r="U9" i="2"/>
  <c r="AB9" i="2"/>
  <c r="L10" i="2"/>
  <c r="T10" i="2"/>
  <c r="U10" i="2"/>
  <c r="AB10" i="2"/>
  <c r="L11" i="2"/>
  <c r="T11" i="2"/>
  <c r="U11" i="2"/>
  <c r="AB11" i="2"/>
  <c r="L12" i="2"/>
  <c r="T12" i="2"/>
  <c r="U12" i="2"/>
  <c r="AB12" i="2"/>
  <c r="L13" i="2"/>
  <c r="T13" i="2"/>
  <c r="U13" i="2"/>
  <c r="AB13" i="2"/>
  <c r="L14" i="2"/>
  <c r="T14" i="2"/>
  <c r="U14" i="2"/>
  <c r="AB14" i="2"/>
  <c r="L15" i="2"/>
  <c r="T15" i="2"/>
  <c r="U15" i="2"/>
  <c r="AB15" i="2"/>
  <c r="L16" i="2"/>
  <c r="T16" i="2"/>
  <c r="U16" i="2"/>
  <c r="AB16" i="2"/>
  <c r="L17" i="2"/>
  <c r="T17" i="2"/>
  <c r="U17" i="2"/>
  <c r="AB17" i="2"/>
  <c r="L18" i="2"/>
  <c r="T18" i="2"/>
  <c r="U18" i="2"/>
  <c r="AB18" i="2"/>
  <c r="L19" i="2"/>
  <c r="T19" i="2"/>
  <c r="U19" i="2"/>
  <c r="AB19" i="2"/>
  <c r="L20" i="2"/>
  <c r="T20" i="2"/>
  <c r="U20" i="2"/>
  <c r="AB20" i="2"/>
  <c r="L21" i="2"/>
  <c r="T21" i="2"/>
  <c r="U21" i="2"/>
  <c r="AB21" i="2"/>
  <c r="L22" i="2"/>
  <c r="T22" i="2"/>
  <c r="U22" i="2"/>
  <c r="AB22" i="2"/>
  <c r="L23" i="2"/>
  <c r="T23" i="2"/>
  <c r="U23" i="2"/>
  <c r="AB23" i="2"/>
  <c r="L24" i="2"/>
  <c r="T24" i="2"/>
  <c r="U24" i="2"/>
  <c r="AB24" i="2"/>
  <c r="L25" i="2"/>
  <c r="T25" i="2"/>
  <c r="U25" i="2"/>
  <c r="AB25" i="2"/>
  <c r="L26" i="2"/>
  <c r="T26" i="2"/>
  <c r="U26" i="2"/>
  <c r="AB26" i="2"/>
  <c r="L27" i="2"/>
  <c r="T27" i="2"/>
  <c r="U27" i="2"/>
  <c r="AB27" i="2"/>
  <c r="L28" i="2"/>
  <c r="T28" i="2"/>
  <c r="U28" i="2"/>
  <c r="AB28" i="2"/>
  <c r="L29" i="2"/>
  <c r="T29" i="2"/>
  <c r="U29" i="2"/>
  <c r="AB29" i="2"/>
  <c r="L30" i="2"/>
  <c r="T30" i="2"/>
  <c r="U30" i="2"/>
  <c r="AB30" i="2"/>
  <c r="L31" i="2"/>
  <c r="T31" i="2"/>
  <c r="U31" i="2"/>
  <c r="AB31" i="2"/>
  <c r="L32" i="2"/>
  <c r="T32" i="2"/>
  <c r="U32" i="2"/>
  <c r="AB32" i="2"/>
  <c r="L33" i="2"/>
  <c r="T33" i="2"/>
  <c r="U33" i="2"/>
  <c r="AB33" i="2"/>
  <c r="D34" i="2"/>
  <c r="L34" i="2"/>
  <c r="S34" i="2"/>
  <c r="T34" i="2"/>
  <c r="U34" i="2"/>
  <c r="AB34" i="2"/>
  <c r="D35" i="2"/>
  <c r="L35" i="2"/>
  <c r="S35" i="2"/>
  <c r="T35" i="2"/>
  <c r="U35" i="2"/>
  <c r="AB35" i="2"/>
  <c r="D36" i="2"/>
  <c r="L36" i="2"/>
  <c r="S36" i="2"/>
  <c r="T36" i="2"/>
  <c r="U36" i="2"/>
  <c r="AB36" i="2"/>
  <c r="D37" i="2"/>
  <c r="L37" i="2"/>
  <c r="S37" i="2"/>
  <c r="T37" i="2"/>
  <c r="U37" i="2"/>
  <c r="AB37" i="2"/>
  <c r="D38" i="2"/>
  <c r="L38" i="2"/>
  <c r="S38" i="2"/>
  <c r="T38" i="2"/>
  <c r="U38" i="2"/>
  <c r="AB38" i="2"/>
  <c r="D39" i="2"/>
  <c r="L39" i="2"/>
  <c r="S39" i="2"/>
  <c r="T39" i="2"/>
  <c r="U39" i="2"/>
  <c r="AB39" i="2"/>
  <c r="D40" i="2"/>
  <c r="L40" i="2"/>
  <c r="S40" i="2"/>
  <c r="T40" i="2"/>
  <c r="U40" i="2"/>
  <c r="AB40" i="2"/>
  <c r="D41" i="2"/>
  <c r="L41" i="2"/>
  <c r="S41" i="2"/>
  <c r="T41" i="2"/>
  <c r="U41" i="2"/>
  <c r="AB41" i="2"/>
  <c r="D42" i="2"/>
  <c r="L42" i="2"/>
  <c r="S42" i="2"/>
  <c r="T42" i="2"/>
  <c r="U42" i="2"/>
  <c r="D43" i="2"/>
  <c r="L43" i="2"/>
  <c r="S43" i="2"/>
  <c r="T43" i="2"/>
  <c r="U43" i="2"/>
  <c r="D44" i="2"/>
  <c r="L44" i="2"/>
  <c r="S44" i="2"/>
  <c r="T44" i="2"/>
  <c r="U44" i="2"/>
  <c r="D45" i="2"/>
  <c r="L45" i="2"/>
  <c r="S45" i="2"/>
  <c r="T45" i="2"/>
  <c r="U45" i="2"/>
  <c r="D46" i="2"/>
  <c r="L46" i="2"/>
  <c r="S46" i="2"/>
  <c r="T46" i="2"/>
  <c r="U46" i="2"/>
  <c r="D47" i="2"/>
  <c r="L47" i="2"/>
  <c r="S47" i="2"/>
  <c r="T47" i="2"/>
  <c r="U47" i="2"/>
  <c r="D48" i="2"/>
  <c r="L48" i="2"/>
  <c r="S48" i="2"/>
  <c r="T48" i="2"/>
  <c r="U48" i="2"/>
  <c r="D49" i="2"/>
  <c r="L49" i="2"/>
  <c r="S49" i="2"/>
  <c r="T49" i="2"/>
  <c r="U49" i="2"/>
  <c r="D50" i="2"/>
  <c r="L50" i="2"/>
  <c r="S50" i="2"/>
  <c r="T50" i="2"/>
  <c r="U50" i="2"/>
  <c r="D51" i="2"/>
  <c r="L51" i="2"/>
  <c r="S51" i="2"/>
  <c r="T51" i="2"/>
  <c r="U51" i="2"/>
  <c r="D52" i="2"/>
  <c r="L52" i="2"/>
  <c r="S52" i="2"/>
  <c r="T52" i="2"/>
  <c r="U52" i="2"/>
  <c r="D53" i="2"/>
  <c r="L53" i="2"/>
  <c r="S53" i="2"/>
  <c r="T53" i="2"/>
  <c r="U53" i="2"/>
  <c r="L54" i="2"/>
  <c r="T54" i="2"/>
  <c r="U54" i="2"/>
  <c r="L55" i="2"/>
  <c r="T55" i="2"/>
  <c r="U55" i="2"/>
  <c r="L56" i="2"/>
  <c r="T56" i="2"/>
  <c r="U56" i="2"/>
  <c r="L57" i="2"/>
  <c r="T57" i="2"/>
  <c r="U57" i="2"/>
  <c r="L58" i="2"/>
  <c r="T58" i="2"/>
  <c r="U58" i="2"/>
  <c r="L59" i="2"/>
  <c r="T59" i="2"/>
  <c r="U59" i="2"/>
  <c r="L60" i="2"/>
  <c r="T60" i="2"/>
  <c r="U60" i="2"/>
  <c r="L61" i="2"/>
  <c r="T61" i="2"/>
  <c r="U61" i="2"/>
  <c r="L62" i="2"/>
  <c r="T62" i="2"/>
  <c r="U62" i="2"/>
  <c r="L63" i="2"/>
  <c r="T63" i="2"/>
  <c r="U63" i="2"/>
  <c r="L64" i="2"/>
  <c r="T64" i="2"/>
  <c r="U64" i="2"/>
  <c r="L65" i="2"/>
  <c r="T65" i="2"/>
  <c r="U65" i="2"/>
  <c r="L66" i="2"/>
  <c r="T66" i="2"/>
  <c r="U66" i="2"/>
  <c r="L67" i="2"/>
  <c r="T67" i="2"/>
  <c r="U67" i="2"/>
  <c r="L68" i="2"/>
  <c r="T68" i="2"/>
  <c r="U68" i="2"/>
  <c r="L69" i="2"/>
  <c r="T69" i="2"/>
  <c r="U69" i="2"/>
  <c r="L70" i="2"/>
  <c r="T70" i="2"/>
  <c r="U70" i="2"/>
  <c r="L71" i="2"/>
  <c r="T71" i="2"/>
  <c r="U71" i="2"/>
  <c r="L72" i="2"/>
  <c r="T72" i="2"/>
  <c r="U72" i="2"/>
  <c r="L73" i="2"/>
  <c r="T73" i="2"/>
  <c r="U73" i="2"/>
  <c r="L74" i="2"/>
  <c r="T74" i="2"/>
  <c r="U74" i="2"/>
  <c r="L75" i="2"/>
  <c r="T75" i="2"/>
  <c r="U75" i="2"/>
  <c r="L76" i="2"/>
  <c r="T76" i="2"/>
  <c r="U76" i="2"/>
  <c r="L77" i="2"/>
  <c r="T77" i="2"/>
  <c r="U77" i="2"/>
  <c r="L78" i="2"/>
  <c r="T78" i="2"/>
  <c r="U78" i="2"/>
  <c r="D79" i="2"/>
  <c r="L79" i="2"/>
  <c r="S79" i="2"/>
  <c r="T79" i="2"/>
  <c r="U79" i="2"/>
  <c r="D80" i="2"/>
  <c r="L80" i="2"/>
  <c r="S80" i="2"/>
  <c r="T80" i="2"/>
  <c r="U80" i="2"/>
  <c r="D81" i="2"/>
  <c r="L81" i="2"/>
  <c r="S81" i="2"/>
  <c r="T81" i="2"/>
  <c r="U81" i="2"/>
  <c r="D82" i="2"/>
  <c r="L82" i="2"/>
  <c r="S82" i="2"/>
  <c r="T82" i="2"/>
  <c r="U82" i="2"/>
  <c r="D83" i="2"/>
  <c r="L83" i="2"/>
  <c r="S83" i="2"/>
  <c r="T83" i="2"/>
  <c r="U83" i="2"/>
  <c r="D84" i="2"/>
  <c r="L84" i="2"/>
  <c r="S84" i="2"/>
  <c r="T84" i="2"/>
  <c r="U84" i="2"/>
  <c r="D85" i="2"/>
  <c r="L85" i="2"/>
  <c r="S85" i="2"/>
  <c r="T85" i="2"/>
  <c r="U85" i="2"/>
  <c r="D86" i="2"/>
  <c r="L86" i="2"/>
  <c r="S86" i="2"/>
  <c r="T86" i="2"/>
  <c r="U86" i="2"/>
  <c r="D87" i="2"/>
  <c r="L87" i="2"/>
  <c r="S87" i="2"/>
  <c r="T87" i="2"/>
  <c r="U87" i="2"/>
  <c r="D88" i="2"/>
  <c r="L88" i="2"/>
  <c r="S88" i="2"/>
  <c r="T88" i="2"/>
  <c r="U88" i="2"/>
  <c r="D89" i="2"/>
  <c r="L89" i="2"/>
  <c r="S89" i="2"/>
  <c r="T89" i="2"/>
  <c r="U89" i="2"/>
  <c r="D90" i="2"/>
  <c r="L90" i="2"/>
  <c r="S90" i="2"/>
  <c r="T90" i="2"/>
  <c r="U90" i="2"/>
  <c r="D91" i="2"/>
  <c r="L91" i="2"/>
  <c r="S91" i="2"/>
  <c r="T91" i="2"/>
  <c r="U91" i="2"/>
  <c r="D92" i="2"/>
  <c r="L92" i="2"/>
  <c r="S92" i="2"/>
  <c r="T92" i="2"/>
  <c r="U92" i="2"/>
  <c r="D93" i="2"/>
  <c r="L93" i="2"/>
  <c r="S93" i="2"/>
  <c r="T93" i="2"/>
  <c r="U93" i="2"/>
  <c r="D94" i="2"/>
  <c r="L94" i="2"/>
  <c r="S94" i="2"/>
  <c r="T94" i="2"/>
  <c r="U94" i="2"/>
  <c r="D95" i="2"/>
  <c r="L95" i="2"/>
  <c r="S95" i="2"/>
  <c r="T95" i="2"/>
  <c r="U95" i="2"/>
  <c r="D96" i="2"/>
  <c r="L96" i="2"/>
  <c r="S96" i="2"/>
  <c r="T96" i="2"/>
  <c r="U96" i="2"/>
  <c r="D97" i="2"/>
  <c r="L97" i="2"/>
  <c r="S97" i="2"/>
  <c r="T97" i="2"/>
  <c r="U97" i="2"/>
  <c r="D98" i="2"/>
  <c r="L98" i="2"/>
  <c r="S98" i="2"/>
  <c r="T98" i="2"/>
  <c r="U98" i="2"/>
  <c r="D99" i="2"/>
  <c r="L99" i="2"/>
  <c r="S99" i="2"/>
  <c r="T99" i="2"/>
  <c r="U99" i="2"/>
  <c r="D100" i="2"/>
  <c r="L100" i="2"/>
  <c r="S100" i="2"/>
  <c r="T100" i="2"/>
  <c r="U100" i="2"/>
  <c r="D101" i="2"/>
  <c r="L101" i="2"/>
  <c r="S101" i="2"/>
  <c r="T101" i="2"/>
  <c r="U101" i="2"/>
  <c r="D102" i="2"/>
  <c r="L102" i="2"/>
  <c r="S102" i="2"/>
  <c r="T102" i="2"/>
  <c r="U102" i="2"/>
  <c r="D103" i="2"/>
  <c r="L103" i="2"/>
  <c r="S103" i="2"/>
  <c r="T103" i="2"/>
  <c r="U103" i="2"/>
  <c r="D104" i="2"/>
  <c r="L104" i="2"/>
  <c r="S104" i="2"/>
  <c r="T104" i="2"/>
  <c r="U104" i="2"/>
  <c r="L105" i="2"/>
  <c r="T105" i="2"/>
  <c r="U105" i="2"/>
  <c r="L106" i="2"/>
  <c r="T106" i="2"/>
  <c r="U106" i="2"/>
  <c r="L107" i="2"/>
  <c r="T107" i="2"/>
  <c r="U107" i="2"/>
  <c r="L108" i="2"/>
  <c r="T108" i="2"/>
  <c r="U108" i="2"/>
  <c r="L109" i="2"/>
  <c r="T109" i="2"/>
  <c r="U109" i="2"/>
  <c r="L110" i="2"/>
  <c r="T110" i="2"/>
  <c r="U110" i="2"/>
  <c r="L111" i="2"/>
  <c r="T111" i="2"/>
  <c r="U111" i="2"/>
  <c r="L112" i="2"/>
  <c r="T112" i="2"/>
  <c r="U112" i="2"/>
  <c r="L113" i="2"/>
  <c r="T113" i="2"/>
  <c r="U113" i="2"/>
  <c r="L114" i="2"/>
  <c r="T114" i="2"/>
  <c r="U114" i="2"/>
  <c r="L115" i="2"/>
  <c r="T115" i="2"/>
  <c r="U115" i="2"/>
  <c r="L116" i="2"/>
  <c r="T116" i="2"/>
  <c r="U116" i="2"/>
  <c r="L117" i="2"/>
  <c r="T117" i="2"/>
  <c r="U117" i="2"/>
  <c r="L118" i="2"/>
  <c r="T118" i="2"/>
  <c r="U118" i="2"/>
  <c r="L119" i="2"/>
  <c r="T119" i="2"/>
  <c r="U119" i="2"/>
  <c r="L120" i="2"/>
  <c r="T120" i="2"/>
  <c r="U120" i="2"/>
  <c r="L121" i="2"/>
  <c r="T121" i="2"/>
  <c r="U121" i="2"/>
  <c r="L122" i="2"/>
  <c r="T122" i="2"/>
  <c r="U122" i="2"/>
  <c r="L123" i="2"/>
  <c r="T123" i="2"/>
  <c r="U123" i="2"/>
  <c r="L124" i="2"/>
  <c r="T124" i="2"/>
  <c r="U124" i="2"/>
  <c r="L125" i="2"/>
  <c r="T125" i="2"/>
  <c r="U125" i="2"/>
  <c r="L126" i="2"/>
  <c r="T126" i="2"/>
  <c r="U126" i="2"/>
  <c r="L127" i="2"/>
  <c r="T127" i="2"/>
  <c r="U127" i="2"/>
</calcChain>
</file>

<file path=xl/sharedStrings.xml><?xml version="1.0" encoding="utf-8"?>
<sst xmlns="http://schemas.openxmlformats.org/spreadsheetml/2006/main" count="359" uniqueCount="181">
  <si>
    <t>2021年度　立川市早朝野球連盟　個人成績表</t>
    <rPh sb="4" eb="6">
      <t>ネンド</t>
    </rPh>
    <rPh sb="7" eb="10">
      <t>タチカワシ</t>
    </rPh>
    <rPh sb="10" eb="12">
      <t>ソウチョウ</t>
    </rPh>
    <rPh sb="12" eb="14">
      <t>ヤキュウ</t>
    </rPh>
    <rPh sb="14" eb="16">
      <t>レンメイ</t>
    </rPh>
    <rPh sb="17" eb="19">
      <t>コジン</t>
    </rPh>
    <rPh sb="19" eb="21">
      <t>セイセキ</t>
    </rPh>
    <rPh sb="21" eb="22">
      <t>ヒョウ</t>
    </rPh>
    <phoneticPr fontId="4"/>
  </si>
  <si>
    <t>選手名</t>
    <rPh sb="0" eb="3">
      <t>センシュメイ</t>
    </rPh>
    <phoneticPr fontId="4"/>
  </si>
  <si>
    <t>チーム名</t>
    <rPh sb="3" eb="4">
      <t>メイ</t>
    </rPh>
    <phoneticPr fontId="4"/>
  </si>
  <si>
    <t>背番号</t>
    <rPh sb="0" eb="3">
      <t>セバンゴウ</t>
    </rPh>
    <phoneticPr fontId="4"/>
  </si>
  <si>
    <t>打率</t>
    <rPh sb="0" eb="2">
      <t>ダリツ</t>
    </rPh>
    <phoneticPr fontId="4"/>
  </si>
  <si>
    <t>打席</t>
    <rPh sb="0" eb="2">
      <t>ダセキ</t>
    </rPh>
    <phoneticPr fontId="4"/>
  </si>
  <si>
    <t>打数</t>
    <rPh sb="0" eb="2">
      <t>ダスウ</t>
    </rPh>
    <phoneticPr fontId="4"/>
  </si>
  <si>
    <t>総安打</t>
    <rPh sb="0" eb="1">
      <t>ソウ</t>
    </rPh>
    <rPh sb="1" eb="3">
      <t>アンダ</t>
    </rPh>
    <phoneticPr fontId="4"/>
  </si>
  <si>
    <t>単打</t>
    <rPh sb="0" eb="2">
      <t>タンダ</t>
    </rPh>
    <phoneticPr fontId="4"/>
  </si>
  <si>
    <t>二塁打</t>
  </si>
  <si>
    <t>三塁打</t>
  </si>
  <si>
    <t>本塁打</t>
  </si>
  <si>
    <t>塁打数</t>
    <rPh sb="0" eb="1">
      <t>ルイ</t>
    </rPh>
    <rPh sb="1" eb="2">
      <t>ダ</t>
    </rPh>
    <rPh sb="2" eb="3">
      <t>スウ</t>
    </rPh>
    <phoneticPr fontId="6"/>
  </si>
  <si>
    <t>四死球</t>
  </si>
  <si>
    <t>犠打</t>
    <rPh sb="0" eb="2">
      <t>ギダ</t>
    </rPh>
    <phoneticPr fontId="4"/>
  </si>
  <si>
    <t>三振</t>
    <rPh sb="0" eb="2">
      <t>サンシン</t>
    </rPh>
    <phoneticPr fontId="4"/>
  </si>
  <si>
    <t>盗塁</t>
    <rPh sb="0" eb="2">
      <t>トウルイ</t>
    </rPh>
    <phoneticPr fontId="4"/>
  </si>
  <si>
    <t>打点</t>
    <rPh sb="0" eb="2">
      <t>ダテン</t>
    </rPh>
    <phoneticPr fontId="4"/>
  </si>
  <si>
    <t>得点</t>
    <rPh sb="0" eb="2">
      <t>トクテン</t>
    </rPh>
    <phoneticPr fontId="4"/>
  </si>
  <si>
    <t>出塁率</t>
  </si>
  <si>
    <t>規定打席到達</t>
    <rPh sb="0" eb="2">
      <t>キテイ</t>
    </rPh>
    <rPh sb="2" eb="4">
      <t>ダセキ</t>
    </rPh>
    <rPh sb="4" eb="6">
      <t>トウタツ</t>
    </rPh>
    <phoneticPr fontId="4"/>
  </si>
  <si>
    <t>規定打席</t>
    <rPh sb="0" eb="2">
      <t>キテイ</t>
    </rPh>
    <rPh sb="2" eb="4">
      <t>ダセキ</t>
    </rPh>
    <phoneticPr fontId="4"/>
  </si>
  <si>
    <t>奪三振</t>
    <rPh sb="0" eb="3">
      <t>ダツサンシン</t>
    </rPh>
    <phoneticPr fontId="4"/>
  </si>
  <si>
    <t>投球回数</t>
    <rPh sb="0" eb="2">
      <t>トウキュウ</t>
    </rPh>
    <rPh sb="2" eb="4">
      <t>カイスウ</t>
    </rPh>
    <phoneticPr fontId="4"/>
  </si>
  <si>
    <t>奪三振率</t>
    <rPh sb="0" eb="3">
      <t>ダツサンシン</t>
    </rPh>
    <rPh sb="3" eb="4">
      <t>リツ</t>
    </rPh>
    <phoneticPr fontId="4"/>
  </si>
  <si>
    <t>荒川</t>
    <rPh sb="0" eb="2">
      <t>アラカワ</t>
    </rPh>
    <phoneticPr fontId="4"/>
  </si>
  <si>
    <t>ブラックス</t>
    <phoneticPr fontId="4"/>
  </si>
  <si>
    <t>大野 充康</t>
    <rPh sb="0" eb="2">
      <t>オオノ</t>
    </rPh>
    <rPh sb="3" eb="4">
      <t>ミツル</t>
    </rPh>
    <rPh sb="4" eb="5">
      <t>ヤス</t>
    </rPh>
    <phoneticPr fontId="4"/>
  </si>
  <si>
    <t>ウィンズ</t>
    <phoneticPr fontId="4"/>
  </si>
  <si>
    <t>大翔</t>
    <rPh sb="0" eb="1">
      <t>ダイ</t>
    </rPh>
    <rPh sb="1" eb="2">
      <t>ショウ</t>
    </rPh>
    <phoneticPr fontId="4"/>
  </si>
  <si>
    <t>川口 蒼司</t>
    <rPh sb="0" eb="2">
      <t>カワグチ</t>
    </rPh>
    <rPh sb="3" eb="4">
      <t>アオ</t>
    </rPh>
    <rPh sb="4" eb="5">
      <t>ツカサ</t>
    </rPh>
    <phoneticPr fontId="4"/>
  </si>
  <si>
    <t xml:space="preserve">進藤 宗桜 </t>
    <rPh sb="0" eb="2">
      <t>シンドウ</t>
    </rPh>
    <rPh sb="3" eb="4">
      <t>ムネ</t>
    </rPh>
    <rPh sb="4" eb="5">
      <t>サクラ</t>
    </rPh>
    <phoneticPr fontId="4"/>
  </si>
  <si>
    <t>中村 秀一</t>
    <rPh sb="3" eb="5">
      <t>ヒデイチ</t>
    </rPh>
    <phoneticPr fontId="4"/>
  </si>
  <si>
    <t>峯尾　聡</t>
    <rPh sb="0" eb="2">
      <t>ミネオ</t>
    </rPh>
    <rPh sb="3" eb="4">
      <t>サトル</t>
    </rPh>
    <phoneticPr fontId="8"/>
  </si>
  <si>
    <t>ロスディオス</t>
    <phoneticPr fontId="4"/>
  </si>
  <si>
    <t>真壁 賢二</t>
    <rPh sb="3" eb="5">
      <t>ケンジ</t>
    </rPh>
    <phoneticPr fontId="4"/>
  </si>
  <si>
    <t>玉田　正敏</t>
    <rPh sb="0" eb="2">
      <t>タマダ</t>
    </rPh>
    <rPh sb="3" eb="5">
      <t>マサトシ</t>
    </rPh>
    <phoneticPr fontId="8"/>
  </si>
  <si>
    <t>杉山 大</t>
    <rPh sb="3" eb="4">
      <t>ダイ</t>
    </rPh>
    <phoneticPr fontId="4"/>
  </si>
  <si>
    <t>高橋 勇飛</t>
    <rPh sb="0" eb="2">
      <t>タカハシ</t>
    </rPh>
    <rPh sb="3" eb="4">
      <t>イサム</t>
    </rPh>
    <rPh sb="4" eb="5">
      <t>ト</t>
    </rPh>
    <phoneticPr fontId="4"/>
  </si>
  <si>
    <t>高坂 純也</t>
    <rPh sb="0" eb="2">
      <t>タカサカ</t>
    </rPh>
    <rPh sb="3" eb="5">
      <t>ジュンヤ</t>
    </rPh>
    <phoneticPr fontId="4"/>
  </si>
  <si>
    <t>中田 悠翔</t>
    <rPh sb="0" eb="2">
      <t>ナカタ</t>
    </rPh>
    <rPh sb="3" eb="4">
      <t>ユウ</t>
    </rPh>
    <rPh sb="4" eb="5">
      <t>ショウ</t>
    </rPh>
    <phoneticPr fontId="4"/>
  </si>
  <si>
    <t>2/3</t>
  </si>
  <si>
    <t>野崎　誠</t>
    <rPh sb="0" eb="2">
      <t>ノザキ</t>
    </rPh>
    <rPh sb="3" eb="4">
      <t>マコト</t>
    </rPh>
    <phoneticPr fontId="4"/>
  </si>
  <si>
    <t>サンライズ</t>
    <phoneticPr fontId="4"/>
  </si>
  <si>
    <t>田中　祐輔</t>
    <rPh sb="0" eb="2">
      <t>タナカ</t>
    </rPh>
    <rPh sb="3" eb="5">
      <t>ユウスケ</t>
    </rPh>
    <phoneticPr fontId="4"/>
  </si>
  <si>
    <t>1/3</t>
    <phoneticPr fontId="4"/>
  </si>
  <si>
    <t>上野　徹</t>
    <rPh sb="0" eb="2">
      <t>ウエノ</t>
    </rPh>
    <rPh sb="3" eb="4">
      <t>トオル</t>
    </rPh>
    <phoneticPr fontId="8"/>
  </si>
  <si>
    <t>雨澤　壮輔</t>
    <rPh sb="0" eb="2">
      <t>アメザワ</t>
    </rPh>
    <rPh sb="3" eb="5">
      <t>ソウスケ</t>
    </rPh>
    <phoneticPr fontId="4"/>
  </si>
  <si>
    <t>大陸</t>
    <rPh sb="0" eb="1">
      <t>ダイ</t>
    </rPh>
    <rPh sb="1" eb="2">
      <t>リク</t>
    </rPh>
    <phoneticPr fontId="4"/>
  </si>
  <si>
    <t>谷野　崇</t>
    <rPh sb="0" eb="2">
      <t>タニノ</t>
    </rPh>
    <rPh sb="3" eb="4">
      <t>タカシ</t>
    </rPh>
    <phoneticPr fontId="8"/>
  </si>
  <si>
    <t>大塚</t>
    <rPh sb="0" eb="2">
      <t>オオツカ</t>
    </rPh>
    <phoneticPr fontId="4"/>
  </si>
  <si>
    <t>仲真 良広</t>
    <rPh sb="0" eb="2">
      <t>ナカマ</t>
    </rPh>
    <rPh sb="3" eb="4">
      <t>ヨ</t>
    </rPh>
    <rPh sb="4" eb="5">
      <t>ヒロ</t>
    </rPh>
    <phoneticPr fontId="4"/>
  </si>
  <si>
    <t>三辻</t>
    <rPh sb="0" eb="2">
      <t>ミツジ</t>
    </rPh>
    <phoneticPr fontId="4"/>
  </si>
  <si>
    <t>豊泉　凌</t>
    <rPh sb="0" eb="2">
      <t>トヨイズミ</t>
    </rPh>
    <rPh sb="3" eb="4">
      <t>リョウ</t>
    </rPh>
    <phoneticPr fontId="8"/>
  </si>
  <si>
    <t>松本</t>
    <rPh sb="0" eb="2">
      <t>マツモト</t>
    </rPh>
    <phoneticPr fontId="4"/>
  </si>
  <si>
    <t>浜田</t>
    <rPh sb="0" eb="2">
      <t>ハマダ</t>
    </rPh>
    <phoneticPr fontId="4"/>
  </si>
  <si>
    <t>田中</t>
    <rPh sb="0" eb="2">
      <t>タナカ</t>
    </rPh>
    <phoneticPr fontId="4"/>
  </si>
  <si>
    <t>山下　達也</t>
    <rPh sb="0" eb="2">
      <t>ヤマシタ</t>
    </rPh>
    <rPh sb="3" eb="5">
      <t>タツヤ</t>
    </rPh>
    <phoneticPr fontId="8"/>
  </si>
  <si>
    <t>狩野</t>
    <rPh sb="0" eb="2">
      <t>カリノ</t>
    </rPh>
    <phoneticPr fontId="4"/>
  </si>
  <si>
    <t>黒崎</t>
    <rPh sb="0" eb="2">
      <t>クロサキ</t>
    </rPh>
    <phoneticPr fontId="4"/>
  </si>
  <si>
    <t>佐々木</t>
    <rPh sb="0" eb="3">
      <t>ササキ</t>
    </rPh>
    <phoneticPr fontId="4"/>
  </si>
  <si>
    <t>嶺岡　将太</t>
    <rPh sb="0" eb="1">
      <t>ミネ</t>
    </rPh>
    <rPh sb="1" eb="2">
      <t>オカ</t>
    </rPh>
    <rPh sb="3" eb="5">
      <t>ショウタ</t>
    </rPh>
    <phoneticPr fontId="4"/>
  </si>
  <si>
    <t>ヤマーズ</t>
    <phoneticPr fontId="4"/>
  </si>
  <si>
    <t>石川　裕作</t>
    <rPh sb="0" eb="2">
      <t>イシカワ</t>
    </rPh>
    <rPh sb="3" eb="5">
      <t>ユウサク</t>
    </rPh>
    <phoneticPr fontId="4"/>
  </si>
  <si>
    <t>石橋 信太朗</t>
    <rPh sb="0" eb="1">
      <t>イシ</t>
    </rPh>
    <rPh sb="1" eb="2">
      <t>ハシ</t>
    </rPh>
    <rPh sb="3" eb="4">
      <t>シン</t>
    </rPh>
    <rPh sb="4" eb="5">
      <t>タ</t>
    </rPh>
    <rPh sb="5" eb="6">
      <t>ロウ</t>
    </rPh>
    <phoneticPr fontId="4"/>
  </si>
  <si>
    <t>吉田　典弥</t>
    <rPh sb="0" eb="2">
      <t>ヨシダ</t>
    </rPh>
    <rPh sb="3" eb="4">
      <t>テン</t>
    </rPh>
    <rPh sb="4" eb="5">
      <t>ワタル</t>
    </rPh>
    <phoneticPr fontId="4"/>
  </si>
  <si>
    <t>田中　草也</t>
    <rPh sb="0" eb="2">
      <t>タナカ</t>
    </rPh>
    <rPh sb="3" eb="4">
      <t>クサ</t>
    </rPh>
    <rPh sb="4" eb="5">
      <t>ヤ</t>
    </rPh>
    <phoneticPr fontId="4"/>
  </si>
  <si>
    <t>是枝　海太</t>
    <rPh sb="0" eb="2">
      <t>コレエダ</t>
    </rPh>
    <rPh sb="3" eb="4">
      <t>ウミ</t>
    </rPh>
    <rPh sb="4" eb="5">
      <t>タ</t>
    </rPh>
    <phoneticPr fontId="4"/>
  </si>
  <si>
    <t>千葉　明</t>
    <rPh sb="0" eb="2">
      <t>チバ</t>
    </rPh>
    <rPh sb="3" eb="4">
      <t>アキラ</t>
    </rPh>
    <phoneticPr fontId="4"/>
  </si>
  <si>
    <t>広田　玲</t>
    <rPh sb="0" eb="2">
      <t>ヒロタ</t>
    </rPh>
    <rPh sb="3" eb="4">
      <t>レイ</t>
    </rPh>
    <phoneticPr fontId="4"/>
  </si>
  <si>
    <t>柳内　良太</t>
    <rPh sb="0" eb="2">
      <t>ヤナイ</t>
    </rPh>
    <rPh sb="3" eb="5">
      <t>リョウタ</t>
    </rPh>
    <phoneticPr fontId="4"/>
  </si>
  <si>
    <t>石塚　大地</t>
    <rPh sb="0" eb="2">
      <t>イシヅカ</t>
    </rPh>
    <rPh sb="3" eb="5">
      <t>ダイチ</t>
    </rPh>
    <phoneticPr fontId="8"/>
  </si>
  <si>
    <t>大出　健介</t>
    <rPh sb="0" eb="2">
      <t>オオデ</t>
    </rPh>
    <rPh sb="3" eb="5">
      <t>ケンスケ</t>
    </rPh>
    <phoneticPr fontId="4"/>
  </si>
  <si>
    <t>ツインズ</t>
    <phoneticPr fontId="4"/>
  </si>
  <si>
    <t>広瀬　欣司</t>
    <rPh sb="0" eb="2">
      <t>ヒロセ</t>
    </rPh>
    <rPh sb="3" eb="4">
      <t>キン</t>
    </rPh>
    <rPh sb="4" eb="5">
      <t>ツカサ</t>
    </rPh>
    <phoneticPr fontId="8"/>
  </si>
  <si>
    <t>阿久澤　優己</t>
    <rPh sb="0" eb="3">
      <t>アクザワ</t>
    </rPh>
    <rPh sb="4" eb="5">
      <t>ユウ</t>
    </rPh>
    <rPh sb="5" eb="6">
      <t>キ</t>
    </rPh>
    <phoneticPr fontId="4"/>
  </si>
  <si>
    <t>高柳 徹也</t>
    <rPh sb="0" eb="1">
      <t>コウ</t>
    </rPh>
    <rPh sb="1" eb="2">
      <t>ヤナギ</t>
    </rPh>
    <rPh sb="3" eb="5">
      <t>テツヤ</t>
    </rPh>
    <phoneticPr fontId="4"/>
  </si>
  <si>
    <t>伊藤　大輔</t>
    <rPh sb="0" eb="2">
      <t>イトウ</t>
    </rPh>
    <rPh sb="3" eb="5">
      <t>ダイスケ</t>
    </rPh>
    <phoneticPr fontId="4"/>
  </si>
  <si>
    <t>青柳　民生</t>
    <rPh sb="0" eb="2">
      <t>アオヤギ</t>
    </rPh>
    <rPh sb="3" eb="5">
      <t>ミンセイ</t>
    </rPh>
    <phoneticPr fontId="8"/>
  </si>
  <si>
    <t>天野　翔太</t>
    <rPh sb="0" eb="2">
      <t>アマノ</t>
    </rPh>
    <rPh sb="3" eb="5">
      <t>ショウタ</t>
    </rPh>
    <phoneticPr fontId="4"/>
  </si>
  <si>
    <t>冨田　生起</t>
    <rPh sb="0" eb="2">
      <t>トミタ</t>
    </rPh>
    <rPh sb="3" eb="5">
      <t>セイキ</t>
    </rPh>
    <phoneticPr fontId="4"/>
  </si>
  <si>
    <t>清末　晴彦</t>
    <rPh sb="0" eb="2">
      <t>キヨスエ</t>
    </rPh>
    <rPh sb="3" eb="5">
      <t>ハルヒコ</t>
    </rPh>
    <phoneticPr fontId="4"/>
  </si>
  <si>
    <t>清水　紀晶</t>
    <rPh sb="0" eb="2">
      <t>シミズ</t>
    </rPh>
    <rPh sb="3" eb="4">
      <t>キノ</t>
    </rPh>
    <rPh sb="4" eb="5">
      <t>アキラ</t>
    </rPh>
    <phoneticPr fontId="4"/>
  </si>
  <si>
    <t>窪川　智也</t>
    <rPh sb="0" eb="2">
      <t>クボカワ</t>
    </rPh>
    <rPh sb="3" eb="5">
      <t>トモヤ</t>
    </rPh>
    <phoneticPr fontId="4"/>
  </si>
  <si>
    <t>古市</t>
    <rPh sb="0" eb="2">
      <t>フルイチ</t>
    </rPh>
    <phoneticPr fontId="4"/>
  </si>
  <si>
    <t>髙橋　右京</t>
    <rPh sb="1" eb="2">
      <t>ハシ</t>
    </rPh>
    <rPh sb="3" eb="5">
      <t>ウキョウ</t>
    </rPh>
    <phoneticPr fontId="4"/>
  </si>
  <si>
    <t>谷野　崇</t>
    <phoneticPr fontId="8"/>
  </si>
  <si>
    <t>時田　悠平</t>
    <rPh sb="0" eb="2">
      <t>トキタ</t>
    </rPh>
    <rPh sb="3" eb="5">
      <t>ユウヘイ</t>
    </rPh>
    <phoneticPr fontId="8"/>
  </si>
  <si>
    <t>梅田　安勇</t>
    <rPh sb="0" eb="2">
      <t>ウメダ</t>
    </rPh>
    <rPh sb="3" eb="4">
      <t>ヤス</t>
    </rPh>
    <rPh sb="4" eb="5">
      <t>イサム</t>
    </rPh>
    <phoneticPr fontId="4"/>
  </si>
  <si>
    <t>矢島　亮</t>
  </si>
  <si>
    <t>飯島（智）</t>
    <rPh sb="0" eb="2">
      <t>イイジマ</t>
    </rPh>
    <rPh sb="3" eb="4">
      <t>トモ</t>
    </rPh>
    <phoneticPr fontId="4"/>
  </si>
  <si>
    <t>スパークス</t>
    <phoneticPr fontId="4"/>
  </si>
  <si>
    <t>嶺岡　将太</t>
  </si>
  <si>
    <t>小林</t>
    <rPh sb="0" eb="2">
      <t>コバヤシ</t>
    </rPh>
    <phoneticPr fontId="4"/>
  </si>
  <si>
    <t>市川　泰弘</t>
  </si>
  <si>
    <t>島田</t>
    <rPh sb="0" eb="2">
      <t>シマダ</t>
    </rPh>
    <phoneticPr fontId="4"/>
  </si>
  <si>
    <t>2/3</t>
    <phoneticPr fontId="4"/>
  </si>
  <si>
    <t>鈴木　瑞穂</t>
  </si>
  <si>
    <t>下田（鉱）</t>
    <rPh sb="0" eb="2">
      <t>シモダ</t>
    </rPh>
    <phoneticPr fontId="4"/>
  </si>
  <si>
    <t>吉田　典弥</t>
  </si>
  <si>
    <t>曽我部</t>
    <rPh sb="0" eb="3">
      <t>ソガベ</t>
    </rPh>
    <phoneticPr fontId="4"/>
  </si>
  <si>
    <t>石川　裕作</t>
  </si>
  <si>
    <t>安部　光央</t>
  </si>
  <si>
    <t>小原　陽</t>
  </si>
  <si>
    <t>千葉　晃</t>
  </si>
  <si>
    <t>伊藤大輔</t>
  </si>
  <si>
    <t>小林功</t>
  </si>
  <si>
    <t>天野翔太</t>
  </si>
  <si>
    <t>久留島通秀</t>
  </si>
  <si>
    <t>小川翔太</t>
  </si>
  <si>
    <t>沢口直人</t>
  </si>
  <si>
    <t>小澤圭葵</t>
  </si>
  <si>
    <t>飯島（智）</t>
    <rPh sb="0" eb="2">
      <t>イイジマ</t>
    </rPh>
    <rPh sb="3" eb="4">
      <t>トモ</t>
    </rPh>
    <phoneticPr fontId="1"/>
  </si>
  <si>
    <t>牛越</t>
    <rPh sb="0" eb="2">
      <t>ウシゴシ</t>
    </rPh>
    <phoneticPr fontId="1"/>
  </si>
  <si>
    <t>島田</t>
    <rPh sb="0" eb="2">
      <t>シマダ</t>
    </rPh>
    <phoneticPr fontId="1"/>
  </si>
  <si>
    <t>下田（紘）</t>
    <rPh sb="0" eb="2">
      <t>シモダ</t>
    </rPh>
    <rPh sb="3" eb="4">
      <t>ヒロシ</t>
    </rPh>
    <phoneticPr fontId="1"/>
  </si>
  <si>
    <t>永田</t>
    <rPh sb="0" eb="2">
      <t>ナガタ</t>
    </rPh>
    <phoneticPr fontId="4"/>
  </si>
  <si>
    <t>中河原</t>
    <rPh sb="0" eb="3">
      <t>ナカガワラ</t>
    </rPh>
    <phoneticPr fontId="4"/>
  </si>
  <si>
    <t>糠信</t>
    <phoneticPr fontId="4"/>
  </si>
  <si>
    <t>関田</t>
    <rPh sb="0" eb="2">
      <t>セキタ</t>
    </rPh>
    <phoneticPr fontId="4"/>
  </si>
  <si>
    <t>横山 元昭</t>
    <rPh sb="0" eb="1">
      <t>ヨコ</t>
    </rPh>
    <rPh sb="1" eb="2">
      <t>ヤマ</t>
    </rPh>
    <rPh sb="3" eb="5">
      <t>モトアキ</t>
    </rPh>
    <phoneticPr fontId="4"/>
  </si>
  <si>
    <t>清水　大介</t>
    <rPh sb="0" eb="2">
      <t>シミズ</t>
    </rPh>
    <rPh sb="3" eb="5">
      <t>ダイスケ</t>
    </rPh>
    <phoneticPr fontId="4"/>
  </si>
  <si>
    <t>的場　英昭</t>
    <rPh sb="0" eb="2">
      <t>マトバ</t>
    </rPh>
    <rPh sb="3" eb="5">
      <t>ヒデアキ</t>
    </rPh>
    <phoneticPr fontId="8"/>
  </si>
  <si>
    <t>田村 孝行</t>
    <rPh sb="0" eb="2">
      <t>タムラ</t>
    </rPh>
    <rPh sb="3" eb="5">
      <t>タカユキ</t>
    </rPh>
    <phoneticPr fontId="4"/>
  </si>
  <si>
    <t>西田　勇太</t>
    <rPh sb="0" eb="2">
      <t>ニシダ</t>
    </rPh>
    <rPh sb="3" eb="5">
      <t>ユウタ</t>
    </rPh>
    <phoneticPr fontId="8"/>
  </si>
  <si>
    <t>真壁 賢二</t>
    <rPh sb="0" eb="1">
      <t>マ</t>
    </rPh>
    <rPh sb="1" eb="2">
      <t>カベ</t>
    </rPh>
    <rPh sb="3" eb="4">
      <t>ケン</t>
    </rPh>
    <phoneticPr fontId="4"/>
  </si>
  <si>
    <t>杉田 修</t>
    <rPh sb="0" eb="1">
      <t>スギ</t>
    </rPh>
    <rPh sb="1" eb="2">
      <t>タ</t>
    </rPh>
    <rPh sb="3" eb="4">
      <t>オサム</t>
    </rPh>
    <phoneticPr fontId="4"/>
  </si>
  <si>
    <t>松村 裕太</t>
    <rPh sb="0" eb="1">
      <t>マツ</t>
    </rPh>
    <rPh sb="1" eb="2">
      <t>ムラ</t>
    </rPh>
    <rPh sb="3" eb="5">
      <t>ユウタ</t>
    </rPh>
    <phoneticPr fontId="4"/>
  </si>
  <si>
    <t>藤岡　拓貴</t>
    <rPh sb="0" eb="2">
      <t>フジオカ</t>
    </rPh>
    <rPh sb="3" eb="4">
      <t>タク</t>
    </rPh>
    <rPh sb="4" eb="5">
      <t>タカシ</t>
    </rPh>
    <phoneticPr fontId="4"/>
  </si>
  <si>
    <t>田中 達也</t>
    <rPh sb="0" eb="1">
      <t>タ</t>
    </rPh>
    <rPh sb="1" eb="2">
      <t>ナカ</t>
    </rPh>
    <rPh sb="3" eb="5">
      <t>タツヤ</t>
    </rPh>
    <phoneticPr fontId="4"/>
  </si>
  <si>
    <t>浅田　健一</t>
    <rPh sb="0" eb="2">
      <t>アサダ</t>
    </rPh>
    <rPh sb="3" eb="5">
      <t>ケンイチ</t>
    </rPh>
    <phoneticPr fontId="8"/>
  </si>
  <si>
    <t>大石</t>
    <rPh sb="0" eb="2">
      <t>オオイシ</t>
    </rPh>
    <phoneticPr fontId="4"/>
  </si>
  <si>
    <t>渡邉</t>
    <rPh sb="0" eb="2">
      <t>ワタナベ</t>
    </rPh>
    <phoneticPr fontId="4"/>
  </si>
  <si>
    <t>柴田</t>
    <rPh sb="0" eb="2">
      <t>シバタ</t>
    </rPh>
    <phoneticPr fontId="4"/>
  </si>
  <si>
    <t>杉山 大</t>
    <rPh sb="0" eb="1">
      <t>スギ</t>
    </rPh>
    <rPh sb="1" eb="2">
      <t>ヤマ</t>
    </rPh>
    <rPh sb="3" eb="4">
      <t>ダイ</t>
    </rPh>
    <phoneticPr fontId="4"/>
  </si>
  <si>
    <t>宮岡 童夢</t>
    <rPh sb="0" eb="2">
      <t>ミヤオカ</t>
    </rPh>
    <rPh sb="3" eb="4">
      <t>ドウ</t>
    </rPh>
    <rPh sb="4" eb="5">
      <t>ユメ</t>
    </rPh>
    <phoneticPr fontId="4"/>
  </si>
  <si>
    <t>青木　和博</t>
    <rPh sb="0" eb="2">
      <t>アオキ</t>
    </rPh>
    <rPh sb="3" eb="5">
      <t>カズヒロ</t>
    </rPh>
    <phoneticPr fontId="4"/>
  </si>
  <si>
    <t>木村 仁幸</t>
    <rPh sb="0" eb="1">
      <t>キ</t>
    </rPh>
    <rPh sb="1" eb="2">
      <t>ムラ</t>
    </rPh>
    <rPh sb="3" eb="4">
      <t>ヒトシ</t>
    </rPh>
    <rPh sb="4" eb="5">
      <t>シアワ</t>
    </rPh>
    <phoneticPr fontId="4"/>
  </si>
  <si>
    <t>船山</t>
    <rPh sb="0" eb="2">
      <t>フナヤマ</t>
    </rPh>
    <phoneticPr fontId="4"/>
  </si>
  <si>
    <t>石田</t>
    <rPh sb="0" eb="2">
      <t>イシダ</t>
    </rPh>
    <phoneticPr fontId="4"/>
  </si>
  <si>
    <t>高野　拓真</t>
    <rPh sb="0" eb="2">
      <t>タカノ</t>
    </rPh>
    <rPh sb="3" eb="5">
      <t>タクマ</t>
    </rPh>
    <phoneticPr fontId="4"/>
  </si>
  <si>
    <t>加藤</t>
    <rPh sb="0" eb="2">
      <t>カトウ</t>
    </rPh>
    <phoneticPr fontId="4"/>
  </si>
  <si>
    <t>松平</t>
    <rPh sb="0" eb="2">
      <t>マツダイラ</t>
    </rPh>
    <phoneticPr fontId="4"/>
  </si>
  <si>
    <t>高橋 信也</t>
    <rPh sb="0" eb="1">
      <t>コウ</t>
    </rPh>
    <rPh sb="1" eb="2">
      <t>ハシ</t>
    </rPh>
    <rPh sb="3" eb="5">
      <t>シンヤ</t>
    </rPh>
    <phoneticPr fontId="4"/>
  </si>
  <si>
    <t>中島 健太</t>
    <rPh sb="0" eb="1">
      <t>ナカ</t>
    </rPh>
    <rPh sb="1" eb="2">
      <t>シマ</t>
    </rPh>
    <rPh sb="3" eb="5">
      <t>ケンタ</t>
    </rPh>
    <phoneticPr fontId="4"/>
  </si>
  <si>
    <t>中村 秀一</t>
    <rPh sb="0" eb="1">
      <t>ナカ</t>
    </rPh>
    <rPh sb="1" eb="2">
      <t>ムラ</t>
    </rPh>
    <rPh sb="3" eb="5">
      <t>ヒデイチ</t>
    </rPh>
    <phoneticPr fontId="4"/>
  </si>
  <si>
    <t>真壁 尚吾</t>
    <rPh sb="0" eb="2">
      <t>マカベ</t>
    </rPh>
    <rPh sb="3" eb="5">
      <t>ショウゴ</t>
    </rPh>
    <phoneticPr fontId="4"/>
  </si>
  <si>
    <t>西 芳秋</t>
    <rPh sb="0" eb="1">
      <t>ニシ</t>
    </rPh>
    <rPh sb="2" eb="3">
      <t>ヨシ</t>
    </rPh>
    <rPh sb="3" eb="4">
      <t>アキ</t>
    </rPh>
    <phoneticPr fontId="4"/>
  </si>
  <si>
    <t>日浦　正一</t>
    <rPh sb="0" eb="2">
      <t>ヒウラ</t>
    </rPh>
    <rPh sb="3" eb="5">
      <t>ショウイチ</t>
    </rPh>
    <phoneticPr fontId="4"/>
  </si>
  <si>
    <t>清水佑一郎</t>
    <rPh sb="0" eb="2">
      <t>シミズ</t>
    </rPh>
    <rPh sb="2" eb="5">
      <t>ユウイチロウ</t>
    </rPh>
    <phoneticPr fontId="4"/>
  </si>
  <si>
    <t>豊泉　辰雄</t>
    <rPh sb="0" eb="2">
      <t>トヨイズミ</t>
    </rPh>
    <rPh sb="3" eb="5">
      <t>タツオ</t>
    </rPh>
    <phoneticPr fontId="8"/>
  </si>
  <si>
    <t>福留　宗德</t>
    <rPh sb="0" eb="1">
      <t>フク</t>
    </rPh>
    <rPh sb="1" eb="2">
      <t>ル</t>
    </rPh>
    <rPh sb="3" eb="4">
      <t>シュウ</t>
    </rPh>
    <rPh sb="4" eb="5">
      <t>トク</t>
    </rPh>
    <phoneticPr fontId="8"/>
  </si>
  <si>
    <t>関谷　弘治</t>
    <rPh sb="0" eb="2">
      <t>セキヤ</t>
    </rPh>
    <rPh sb="3" eb="5">
      <t>コウジ</t>
    </rPh>
    <phoneticPr fontId="8"/>
  </si>
  <si>
    <t>鈴木　健介</t>
    <rPh sb="0" eb="2">
      <t>スズキ</t>
    </rPh>
    <rPh sb="3" eb="5">
      <t>ケンスケ</t>
    </rPh>
    <phoneticPr fontId="8"/>
  </si>
  <si>
    <t>飯田　雄一</t>
  </si>
  <si>
    <t>嶺岡　竜馬</t>
  </si>
  <si>
    <t>渡辺　将史</t>
  </si>
  <si>
    <t>原　和克</t>
  </si>
  <si>
    <t>山口節郎</t>
  </si>
  <si>
    <t>鈴木邦則</t>
  </si>
  <si>
    <t>稲田直丈</t>
  </si>
  <si>
    <t>石川明弘</t>
  </si>
  <si>
    <t>久留島通宏</t>
  </si>
  <si>
    <t>山岸賢一郎</t>
  </si>
  <si>
    <t>柳田正樹</t>
  </si>
  <si>
    <t>山口浩</t>
  </si>
  <si>
    <t>平田明宏</t>
  </si>
  <si>
    <t>富永拓人</t>
  </si>
  <si>
    <t>宮本真吾</t>
  </si>
  <si>
    <t>浅井鉄也</t>
  </si>
  <si>
    <t>清水久里素</t>
  </si>
  <si>
    <t>大出健介</t>
  </si>
  <si>
    <t>立山稜斗</t>
  </si>
  <si>
    <t>碓井達也</t>
  </si>
  <si>
    <t>山崎健介</t>
  </si>
  <si>
    <t>石塚俊哉</t>
  </si>
  <si>
    <t>飯島（直）</t>
    <rPh sb="0" eb="2">
      <t>イイジマ</t>
    </rPh>
    <rPh sb="3" eb="4">
      <t>ナオ</t>
    </rPh>
    <phoneticPr fontId="1"/>
  </si>
  <si>
    <t>飯島（良）</t>
    <rPh sb="0" eb="2">
      <t>イイジマ</t>
    </rPh>
    <rPh sb="3" eb="4">
      <t>リョウ</t>
    </rPh>
    <phoneticPr fontId="1"/>
  </si>
  <si>
    <t>小川</t>
    <rPh sb="0" eb="2">
      <t>オガワ</t>
    </rPh>
    <phoneticPr fontId="1"/>
  </si>
  <si>
    <t>小林</t>
    <rPh sb="0" eb="2">
      <t>コバヤシ</t>
    </rPh>
    <phoneticPr fontId="1"/>
  </si>
  <si>
    <t>ウインズ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</si>
</sst>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0_);[Red]\(0.00\)"/>
    <numFmt numFmtId="178" formatCode="0.000"/>
    <numFmt numFmtId="179" formatCode="0_ "/>
    <numFmt numFmtId="180" formatCode="General&quot;回&quot;"/>
    <numFmt numFmtId="181" formatCode="00"/>
  </numFmts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0"/>
      <name val="Yu Gothic UI"/>
      <family val="3"/>
      <charset val="128"/>
    </font>
    <font>
      <sz val="10"/>
      <name val="游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5" fillId="0" borderId="0">
      <alignment vertical="center"/>
    </xf>
  </cellStyleXfs>
  <cellXfs count="99">
    <xf numFmtId="0" fontId="0" fillId="0" borderId="0" xfId="0">
      <alignment vertical="center"/>
    </xf>
    <xf numFmtId="0" fontId="7" fillId="2" borderId="2" xfId="1" applyFont="1" applyFill="1" applyBorder="1" applyAlignment="1">
      <alignment horizontal="center" vertical="center" shrinkToFit="1"/>
    </xf>
    <xf numFmtId="0" fontId="5" fillId="0" borderId="0" xfId="2">
      <alignment vertical="center"/>
    </xf>
    <xf numFmtId="0" fontId="5" fillId="0" borderId="0" xfId="2" applyAlignment="1">
      <alignment vertical="center" shrinkToFit="1"/>
    </xf>
    <xf numFmtId="0" fontId="5" fillId="0" borderId="0" xfId="2" applyAlignment="1">
      <alignment horizontal="center" vertical="center"/>
    </xf>
    <xf numFmtId="0" fontId="5" fillId="3" borderId="2" xfId="2" applyFill="1" applyBorder="1" applyAlignment="1">
      <alignment horizontal="center" vertical="center" shrinkToFit="1"/>
    </xf>
    <xf numFmtId="178" fontId="9" fillId="5" borderId="7" xfId="2" applyNumberFormat="1" applyFont="1" applyFill="1" applyBorder="1" applyAlignment="1">
      <alignment horizontal="center"/>
    </xf>
    <xf numFmtId="0" fontId="9" fillId="5" borderId="4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/>
    </xf>
    <xf numFmtId="178" fontId="9" fillId="5" borderId="4" xfId="2" applyNumberFormat="1" applyFont="1" applyFill="1" applyBorder="1" applyAlignment="1">
      <alignment horizontal="center"/>
    </xf>
    <xf numFmtId="0" fontId="9" fillId="5" borderId="12" xfId="2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 shrinkToFit="1"/>
    </xf>
    <xf numFmtId="0" fontId="10" fillId="5" borderId="5" xfId="2" applyFont="1" applyFill="1" applyBorder="1" applyAlignment="1">
      <alignment horizontal="center" vertical="center" shrinkToFit="1"/>
    </xf>
    <xf numFmtId="178" fontId="9" fillId="5" borderId="18" xfId="2" applyNumberFormat="1" applyFont="1" applyFill="1" applyBorder="1" applyAlignment="1">
      <alignment horizontal="center"/>
    </xf>
    <xf numFmtId="0" fontId="9" fillId="5" borderId="18" xfId="2" applyFont="1" applyFill="1" applyBorder="1" applyAlignment="1">
      <alignment horizontal="center"/>
    </xf>
    <xf numFmtId="0" fontId="9" fillId="5" borderId="19" xfId="2" applyFont="1" applyFill="1" applyBorder="1" applyAlignment="1">
      <alignment horizontal="center" vertical="center"/>
    </xf>
    <xf numFmtId="0" fontId="10" fillId="5" borderId="20" xfId="2" applyFont="1" applyFill="1" applyBorder="1" applyAlignment="1">
      <alignment horizontal="center" vertical="center" shrinkToFit="1"/>
    </xf>
    <xf numFmtId="178" fontId="9" fillId="5" borderId="2" xfId="2" applyNumberFormat="1" applyFont="1" applyFill="1" applyBorder="1" applyAlignment="1">
      <alignment horizontal="center"/>
    </xf>
    <xf numFmtId="0" fontId="9" fillId="5" borderId="15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 shrinkToFit="1"/>
    </xf>
    <xf numFmtId="178" fontId="9" fillId="0" borderId="2" xfId="2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 shrinkToFit="1"/>
    </xf>
    <xf numFmtId="0" fontId="9" fillId="5" borderId="2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 shrinkToFit="1"/>
    </xf>
    <xf numFmtId="176" fontId="5" fillId="0" borderId="21" xfId="2" applyNumberFormat="1" applyBorder="1" applyAlignment="1">
      <alignment horizontal="center" vertical="center" shrinkToFit="1"/>
    </xf>
    <xf numFmtId="0" fontId="5" fillId="0" borderId="22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  <xf numFmtId="0" fontId="5" fillId="0" borderId="23" xfId="2" applyBorder="1" applyAlignment="1">
      <alignment horizontal="center" vertical="center" shrinkToFit="1"/>
    </xf>
    <xf numFmtId="0" fontId="5" fillId="0" borderId="12" xfId="2" applyBorder="1" applyAlignment="1">
      <alignment horizontal="center" vertical="center" shrinkToFit="1"/>
    </xf>
    <xf numFmtId="0" fontId="5" fillId="0" borderId="5" xfId="2" applyBorder="1" applyAlignment="1">
      <alignment horizontal="center" vertical="center" shrinkToFit="1"/>
    </xf>
    <xf numFmtId="0" fontId="5" fillId="0" borderId="7" xfId="2" applyBorder="1" applyAlignment="1">
      <alignment horizontal="center" vertical="center" shrinkToFit="1"/>
    </xf>
    <xf numFmtId="0" fontId="5" fillId="0" borderId="24" xfId="2" applyBorder="1" applyAlignment="1">
      <alignment horizontal="center" vertical="center" shrinkToFit="1"/>
    </xf>
    <xf numFmtId="176" fontId="5" fillId="0" borderId="5" xfId="2" applyNumberFormat="1" applyBorder="1" applyAlignment="1">
      <alignment horizontal="center" vertical="center" shrinkToFit="1"/>
    </xf>
    <xf numFmtId="179" fontId="5" fillId="0" borderId="5" xfId="2" applyNumberFormat="1" applyBorder="1" applyAlignment="1">
      <alignment horizontal="center" vertical="center" shrinkToFit="1"/>
    </xf>
    <xf numFmtId="179" fontId="5" fillId="0" borderId="4" xfId="2" applyNumberFormat="1" applyBorder="1" applyAlignment="1">
      <alignment horizontal="center" vertical="center" shrinkToFit="1"/>
    </xf>
    <xf numFmtId="0" fontId="5" fillId="0" borderId="25" xfId="2" applyBorder="1" applyAlignment="1">
      <alignment horizontal="center" vertical="center" shrinkToFit="1"/>
    </xf>
    <xf numFmtId="176" fontId="10" fillId="5" borderId="2" xfId="2" applyNumberFormat="1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179" fontId="10" fillId="5" borderId="2" xfId="2" applyNumberFormat="1" applyFont="1" applyFill="1" applyBorder="1" applyAlignment="1">
      <alignment horizontal="center" vertical="center" shrinkToFit="1"/>
    </xf>
    <xf numFmtId="0" fontId="10" fillId="5" borderId="2" xfId="2" applyFont="1" applyFill="1" applyBorder="1" applyAlignment="1">
      <alignment horizontal="center" vertical="center"/>
    </xf>
    <xf numFmtId="176" fontId="10" fillId="0" borderId="2" xfId="2" applyNumberFormat="1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179" fontId="10" fillId="0" borderId="2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/>
    </xf>
    <xf numFmtId="181" fontId="9" fillId="5" borderId="2" xfId="2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5" borderId="15" xfId="2" applyFont="1" applyFill="1" applyBorder="1" applyAlignment="1">
      <alignment horizontal="center"/>
    </xf>
    <xf numFmtId="0" fontId="10" fillId="5" borderId="2" xfId="2" applyFont="1" applyFill="1" applyBorder="1" applyAlignment="1">
      <alignment horizontal="center" vertical="center" shrinkToFit="1"/>
    </xf>
    <xf numFmtId="177" fontId="5" fillId="0" borderId="2" xfId="2" applyNumberFormat="1" applyBorder="1" applyAlignment="1">
      <alignment vertical="center" shrinkToFit="1"/>
    </xf>
    <xf numFmtId="0" fontId="7" fillId="0" borderId="15" xfId="2" applyFont="1" applyBorder="1" applyAlignment="1">
      <alignment horizontal="left" vertical="center" shrinkToFit="1"/>
    </xf>
    <xf numFmtId="180" fontId="7" fillId="0" borderId="8" xfId="2" applyNumberFormat="1" applyFont="1" applyBorder="1" applyAlignment="1">
      <alignment horizontal="right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56" fontId="7" fillId="0" borderId="15" xfId="2" quotePrefix="1" applyNumberFormat="1" applyFont="1" applyBorder="1" applyAlignment="1">
      <alignment horizontal="left" vertical="center" shrinkToFit="1"/>
    </xf>
    <xf numFmtId="0" fontId="9" fillId="5" borderId="16" xfId="2" applyFont="1" applyFill="1" applyBorder="1" applyAlignment="1">
      <alignment horizontal="center" vertical="center"/>
    </xf>
    <xf numFmtId="0" fontId="10" fillId="5" borderId="0" xfId="2" applyFont="1" applyFill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49" fontId="7" fillId="0" borderId="15" xfId="2" applyNumberFormat="1" applyFont="1" applyBorder="1" applyAlignment="1">
      <alignment horizontal="left" vertical="center" shrinkToFit="1"/>
    </xf>
    <xf numFmtId="0" fontId="7" fillId="0" borderId="17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179" fontId="10" fillId="5" borderId="0" xfId="2" applyNumberFormat="1" applyFont="1" applyFill="1" applyAlignment="1">
      <alignment horizontal="center" vertical="center" shrinkToFit="1"/>
    </xf>
    <xf numFmtId="179" fontId="10" fillId="0" borderId="0" xfId="2" applyNumberFormat="1" applyFont="1" applyAlignment="1">
      <alignment horizontal="center" vertical="center" shrinkToFit="1"/>
    </xf>
    <xf numFmtId="0" fontId="5" fillId="7" borderId="4" xfId="2" applyFill="1" applyBorder="1" applyAlignment="1">
      <alignment horizontal="center" vertical="center" shrinkToFit="1"/>
    </xf>
    <xf numFmtId="0" fontId="5" fillId="7" borderId="22" xfId="2" applyFill="1" applyBorder="1" applyAlignment="1">
      <alignment horizontal="center" vertical="center" shrinkToFit="1"/>
    </xf>
    <xf numFmtId="177" fontId="5" fillId="2" borderId="2" xfId="2" applyNumberFormat="1" applyFill="1" applyBorder="1" applyAlignment="1">
      <alignment vertical="center" shrinkToFit="1"/>
    </xf>
    <xf numFmtId="0" fontId="5" fillId="2" borderId="2" xfId="2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5" fillId="2" borderId="2" xfId="2" applyFill="1" applyBorder="1" applyAlignment="1">
      <alignment horizontal="center" vertical="center" shrinkToFit="1"/>
    </xf>
    <xf numFmtId="176" fontId="5" fillId="2" borderId="14" xfId="2" applyNumberFormat="1" applyFill="1" applyBorder="1" applyAlignment="1">
      <alignment horizontal="center" shrinkToFit="1"/>
    </xf>
    <xf numFmtId="0" fontId="5" fillId="2" borderId="13" xfId="2" applyFill="1" applyBorder="1" applyAlignment="1">
      <alignment horizontal="center" shrinkToFit="1"/>
    </xf>
    <xf numFmtId="0" fontId="5" fillId="2" borderId="10" xfId="2" applyFill="1" applyBorder="1" applyAlignment="1">
      <alignment horizontal="center" vertical="center" shrinkToFit="1"/>
    </xf>
    <xf numFmtId="0" fontId="5" fillId="2" borderId="9" xfId="2" applyFill="1" applyBorder="1" applyAlignment="1">
      <alignment horizontal="center" vertical="center" shrinkToFit="1"/>
    </xf>
    <xf numFmtId="0" fontId="5" fillId="2" borderId="12" xfId="2" applyFill="1" applyBorder="1" applyAlignment="1">
      <alignment horizontal="center" vertical="center" shrinkToFit="1"/>
    </xf>
    <xf numFmtId="0" fontId="5" fillId="2" borderId="11" xfId="2" applyFill="1" applyBorder="1" applyAlignment="1">
      <alignment horizontal="center" vertical="center" shrinkToFit="1"/>
    </xf>
    <xf numFmtId="0" fontId="5" fillId="2" borderId="8" xfId="2" applyFill="1" applyBorder="1" applyAlignment="1">
      <alignment horizontal="center" shrinkToFit="1"/>
    </xf>
    <xf numFmtId="0" fontId="5" fillId="2" borderId="7" xfId="2" applyFill="1" applyBorder="1" applyAlignment="1">
      <alignment horizontal="center" vertical="center" shrinkToFit="1"/>
    </xf>
    <xf numFmtId="0" fontId="5" fillId="2" borderId="6" xfId="2" applyFill="1" applyBorder="1" applyAlignment="1">
      <alignment horizontal="center" vertical="center" shrinkToFit="1"/>
    </xf>
    <xf numFmtId="176" fontId="5" fillId="2" borderId="5" xfId="2" applyNumberFormat="1" applyFill="1" applyBorder="1" applyAlignment="1">
      <alignment horizontal="center" vertical="center" shrinkToFit="1"/>
    </xf>
    <xf numFmtId="0" fontId="5" fillId="2" borderId="4" xfId="2" applyFill="1" applyBorder="1" applyAlignment="1">
      <alignment horizontal="center" vertical="center" shrinkToFit="1"/>
    </xf>
    <xf numFmtId="0" fontId="5" fillId="2" borderId="3" xfId="2" applyFill="1" applyBorder="1" applyAlignment="1">
      <alignment horizontal="center" vertical="center" shrinkToFit="1"/>
    </xf>
    <xf numFmtId="0" fontId="5" fillId="0" borderId="0" xfId="2" applyAlignment="1">
      <alignment horizontal="center" vertical="center" shrinkToFit="1"/>
    </xf>
    <xf numFmtId="0" fontId="5" fillId="0" borderId="26" xfId="2" applyBorder="1" applyAlignment="1">
      <alignment horizontal="center" vertical="center" shrinkToFit="1"/>
    </xf>
    <xf numFmtId="176" fontId="5" fillId="0" borderId="0" xfId="2" applyNumberFormat="1" applyAlignment="1">
      <alignment horizontal="center" vertical="center" shrinkToFit="1"/>
    </xf>
    <xf numFmtId="0" fontId="5" fillId="0" borderId="27" xfId="2" applyBorder="1" applyAlignment="1">
      <alignment horizontal="center" vertical="center" shrinkToFit="1"/>
    </xf>
    <xf numFmtId="176" fontId="5" fillId="0" borderId="27" xfId="2" applyNumberFormat="1" applyBorder="1" applyAlignment="1">
      <alignment horizontal="center" vertical="center" shrinkToFit="1"/>
    </xf>
    <xf numFmtId="179" fontId="5" fillId="0" borderId="27" xfId="2" applyNumberFormat="1" applyBorder="1" applyAlignment="1">
      <alignment horizontal="center" vertical="center" shrinkToFit="1"/>
    </xf>
    <xf numFmtId="0" fontId="13" fillId="0" borderId="0" xfId="2" applyFont="1" applyAlignment="1">
      <alignment horizontal="left" vertical="center"/>
    </xf>
    <xf numFmtId="0" fontId="5" fillId="0" borderId="1" xfId="2" applyBorder="1">
      <alignment vertical="center"/>
    </xf>
    <xf numFmtId="0" fontId="5" fillId="0" borderId="1" xfId="2" applyBorder="1" applyAlignment="1">
      <alignment vertical="center" shrinkToFit="1"/>
    </xf>
    <xf numFmtId="0" fontId="2" fillId="0" borderId="1" xfId="2" applyFont="1" applyBorder="1">
      <alignment vertical="center"/>
    </xf>
  </cellXfs>
  <cellStyles count="3">
    <cellStyle name="標準" xfId="0" builtinId="0"/>
    <cellStyle name="標準 2" xfId="2" xr:uid="{385EF109-3D44-4223-9DD5-7FA4CAA38560}"/>
    <cellStyle name="標準_2003年成績" xfId="1" xr:uid="{9C6E4251-1298-4BD3-9A15-EF7145ABC1E4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ho/Pictures/&#26397;&#37326;&#29699;/R3&#24180;&#24230;/&#20491;&#20154;&#25104;&#32318;/2021&#24180;&#25104;&#3231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彰対象"/>
      <sheetName val="全体"/>
      <sheetName val="ヘルボーイ"/>
      <sheetName val="ウィンズ"/>
      <sheetName val="サンライズ"/>
      <sheetName val="ブラックス"/>
      <sheetName val="ヤマーズ"/>
      <sheetName val="ツインズ"/>
      <sheetName val="レッドモンスター"/>
      <sheetName val="ロスディオス"/>
      <sheetName val="スパークス"/>
      <sheetName val="規定打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ロスディオス</v>
          </cell>
          <cell r="B2">
            <v>13</v>
          </cell>
          <cell r="C2">
            <v>23</v>
          </cell>
        </row>
        <row r="3">
          <cell r="A3" t="str">
            <v>サンライズ</v>
          </cell>
          <cell r="B3">
            <v>14</v>
          </cell>
          <cell r="C3">
            <v>25</v>
          </cell>
        </row>
        <row r="4">
          <cell r="A4" t="str">
            <v>スパークス</v>
          </cell>
          <cell r="B4">
            <v>12</v>
          </cell>
          <cell r="C4">
            <v>21</v>
          </cell>
        </row>
        <row r="5">
          <cell r="A5" t="str">
            <v>ブラックス</v>
          </cell>
          <cell r="B5">
            <v>13</v>
          </cell>
          <cell r="C5">
            <v>23</v>
          </cell>
        </row>
        <row r="6">
          <cell r="A6" t="str">
            <v>ヘルボーイ</v>
          </cell>
          <cell r="B6">
            <v>14</v>
          </cell>
          <cell r="C6">
            <v>25</v>
          </cell>
        </row>
        <row r="7">
          <cell r="A7" t="str">
            <v>レッドモンスター</v>
          </cell>
          <cell r="B7">
            <v>13</v>
          </cell>
          <cell r="C7">
            <v>23</v>
          </cell>
        </row>
        <row r="8">
          <cell r="A8" t="str">
            <v>ウインズ</v>
          </cell>
          <cell r="B8">
            <v>14</v>
          </cell>
          <cell r="C8">
            <v>25</v>
          </cell>
        </row>
        <row r="9">
          <cell r="A9" t="str">
            <v>ヤマーズ</v>
          </cell>
          <cell r="B9">
            <v>13</v>
          </cell>
          <cell r="C9">
            <v>23</v>
          </cell>
        </row>
        <row r="10">
          <cell r="A10" t="str">
            <v>ツインズ</v>
          </cell>
          <cell r="B10">
            <v>13</v>
          </cell>
          <cell r="C10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0C5A6-46C2-4444-A1CA-E6110FCB9911}">
  <sheetPr>
    <tabColor theme="0"/>
    <pageSetUpPr fitToPage="1"/>
  </sheetPr>
  <dimension ref="A1:AZ157"/>
  <sheetViews>
    <sheetView tabSelected="1" topLeftCell="A45" zoomScaleNormal="100" workbookViewId="0">
      <selection activeCell="B11" sqref="B11"/>
    </sheetView>
  </sheetViews>
  <sheetFormatPr defaultRowHeight="12.75" x14ac:dyDescent="0.7"/>
  <cols>
    <col min="1" max="1" width="9" style="3"/>
    <col min="2" max="2" width="10.8125" style="3" customWidth="1"/>
    <col min="3" max="3" width="5.5" style="2" customWidth="1"/>
    <col min="4" max="4" width="6.8125" style="2" customWidth="1"/>
    <col min="5" max="18" width="4.3125" style="2" customWidth="1"/>
    <col min="19" max="19" width="6.8125" style="2" customWidth="1"/>
    <col min="20" max="21" width="4.9375" style="4" customWidth="1"/>
    <col min="22" max="22" width="2.25" style="2" customWidth="1"/>
    <col min="23" max="23" width="9" style="3"/>
    <col min="24" max="24" width="9.75" style="3" customWidth="1"/>
    <col min="25" max="25" width="5.0625" style="2" customWidth="1"/>
    <col min="26" max="27" width="3.625" style="2" customWidth="1"/>
    <col min="28" max="28" width="5.75" style="2" customWidth="1"/>
    <col min="29" max="16384" width="9" style="2"/>
  </cols>
  <sheetData>
    <row r="1" spans="1:52" ht="23.25" thickBot="1" x14ac:dyDescent="0.75">
      <c r="A1" s="98" t="s">
        <v>0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AF1" s="95"/>
      <c r="AG1" s="94"/>
      <c r="AH1" s="94"/>
      <c r="AI1" s="93"/>
      <c r="AJ1" s="92"/>
      <c r="AK1" s="92"/>
      <c r="AL1" s="89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89"/>
      <c r="AX1" s="91"/>
      <c r="AY1" s="90"/>
      <c r="AZ1" s="89"/>
    </row>
    <row r="2" spans="1:52" ht="13.15" thickBot="1" x14ac:dyDescent="0.3">
      <c r="AF2" s="76"/>
      <c r="AG2" s="84"/>
      <c r="AH2" s="87"/>
      <c r="AI2" s="86"/>
      <c r="AJ2" s="85"/>
      <c r="AK2" s="84"/>
      <c r="AL2" s="83"/>
      <c r="AM2" s="80"/>
      <c r="AN2" s="79"/>
      <c r="AO2" s="79"/>
      <c r="AP2" s="82"/>
      <c r="AQ2" s="81"/>
      <c r="AR2" s="80"/>
      <c r="AS2" s="79"/>
      <c r="AT2" s="79"/>
      <c r="AU2" s="79"/>
      <c r="AV2" s="79"/>
      <c r="AW2" s="78"/>
      <c r="AX2" s="77"/>
      <c r="AY2" s="76"/>
      <c r="AZ2" s="76"/>
    </row>
    <row r="3" spans="1:52" s="3" customFormat="1" x14ac:dyDescent="0.25">
      <c r="A3" s="76" t="s">
        <v>1</v>
      </c>
      <c r="B3" s="88" t="s">
        <v>2</v>
      </c>
      <c r="C3" s="87" t="s">
        <v>3</v>
      </c>
      <c r="D3" s="86" t="s">
        <v>4</v>
      </c>
      <c r="E3" s="85" t="s">
        <v>5</v>
      </c>
      <c r="F3" s="84" t="s">
        <v>6</v>
      </c>
      <c r="G3" s="83" t="s">
        <v>7</v>
      </c>
      <c r="H3" s="80" t="s">
        <v>8</v>
      </c>
      <c r="I3" s="79" t="s">
        <v>9</v>
      </c>
      <c r="J3" s="79" t="s">
        <v>10</v>
      </c>
      <c r="K3" s="82" t="s">
        <v>11</v>
      </c>
      <c r="L3" s="81" t="s">
        <v>12</v>
      </c>
      <c r="M3" s="80" t="s">
        <v>13</v>
      </c>
      <c r="N3" s="79" t="s">
        <v>14</v>
      </c>
      <c r="O3" s="79" t="s">
        <v>15</v>
      </c>
      <c r="P3" s="79" t="s">
        <v>16</v>
      </c>
      <c r="Q3" s="79" t="s">
        <v>17</v>
      </c>
      <c r="R3" s="78" t="s">
        <v>18</v>
      </c>
      <c r="S3" s="77" t="s">
        <v>19</v>
      </c>
      <c r="T3" s="76" t="s">
        <v>20</v>
      </c>
      <c r="U3" s="76" t="s">
        <v>21</v>
      </c>
      <c r="W3" s="75" t="s">
        <v>1</v>
      </c>
      <c r="X3" s="75" t="s">
        <v>2</v>
      </c>
      <c r="Y3" s="75" t="s">
        <v>22</v>
      </c>
      <c r="Z3" s="1" t="s">
        <v>23</v>
      </c>
      <c r="AA3" s="74"/>
      <c r="AB3" s="73" t="s">
        <v>24</v>
      </c>
      <c r="AF3" s="39"/>
      <c r="AG3" s="38"/>
      <c r="AH3" s="30"/>
      <c r="AI3" s="36"/>
      <c r="AJ3" s="35"/>
      <c r="AK3" s="34"/>
      <c r="AL3" s="33"/>
      <c r="AM3" s="31"/>
      <c r="AN3" s="30"/>
      <c r="AO3" s="30"/>
      <c r="AP3" s="72"/>
      <c r="AQ3" s="32"/>
      <c r="AR3" s="31"/>
      <c r="AS3" s="30"/>
      <c r="AT3" s="30"/>
      <c r="AU3" s="30"/>
      <c r="AV3" s="71"/>
      <c r="AW3" s="29"/>
      <c r="AX3" s="28"/>
      <c r="AY3" s="27"/>
      <c r="AZ3" s="27"/>
    </row>
    <row r="4" spans="1:52" s="3" customFormat="1" ht="16.5" x14ac:dyDescent="0.65">
      <c r="A4" s="21" t="s">
        <v>33</v>
      </c>
      <c r="B4" s="21" t="s">
        <v>34</v>
      </c>
      <c r="C4" s="21">
        <v>6</v>
      </c>
      <c r="D4" s="20">
        <v>0.40625</v>
      </c>
      <c r="E4" s="21">
        <v>34</v>
      </c>
      <c r="F4" s="21">
        <v>32</v>
      </c>
      <c r="G4" s="21">
        <v>13</v>
      </c>
      <c r="H4" s="21">
        <v>10</v>
      </c>
      <c r="I4" s="21">
        <v>1</v>
      </c>
      <c r="J4" s="21">
        <v>0</v>
      </c>
      <c r="K4" s="21">
        <v>2</v>
      </c>
      <c r="L4" s="21">
        <f>H4+(I4*2)+(J4*3)+(K4*4)</f>
        <v>20</v>
      </c>
      <c r="M4" s="21">
        <v>2</v>
      </c>
      <c r="N4" s="21">
        <v>0</v>
      </c>
      <c r="O4" s="21">
        <v>2</v>
      </c>
      <c r="P4" s="21">
        <v>1</v>
      </c>
      <c r="Q4" s="21">
        <v>8</v>
      </c>
      <c r="R4" s="21">
        <v>6</v>
      </c>
      <c r="S4" s="20">
        <v>0.44117647058823528</v>
      </c>
      <c r="T4" s="5" t="str">
        <f>IF(E4&gt;=VLOOKUP(B4,[1]規定打席!$A$2:$C$10,3,0),"○","-")</f>
        <v>○</v>
      </c>
      <c r="U4" s="5">
        <f>VLOOKUP(B4,[1]規定打席!$A$2:$C$10,3,0)</f>
        <v>23</v>
      </c>
      <c r="W4" s="27" t="s">
        <v>27</v>
      </c>
      <c r="X4" s="62" t="s">
        <v>28</v>
      </c>
      <c r="Y4" s="62">
        <v>68</v>
      </c>
      <c r="Z4" s="62">
        <v>75</v>
      </c>
      <c r="AA4" s="55"/>
      <c r="AB4" s="54">
        <f>Y4/Z4*7</f>
        <v>6.3466666666666667</v>
      </c>
      <c r="AF4" s="39"/>
      <c r="AG4" s="38"/>
      <c r="AH4" s="30"/>
      <c r="AI4" s="36"/>
      <c r="AJ4" s="35"/>
      <c r="AK4" s="34"/>
      <c r="AL4" s="33"/>
      <c r="AM4" s="31"/>
      <c r="AN4" s="30"/>
      <c r="AO4" s="30"/>
      <c r="AP4" s="29"/>
      <c r="AQ4" s="32"/>
      <c r="AR4" s="31"/>
      <c r="AS4" s="30"/>
      <c r="AT4" s="30"/>
      <c r="AU4" s="30"/>
      <c r="AV4" s="30"/>
      <c r="AW4" s="29"/>
      <c r="AX4" s="28"/>
      <c r="AY4" s="27"/>
      <c r="AZ4" s="27"/>
    </row>
    <row r="5" spans="1:52" s="3" customFormat="1" ht="16.5" x14ac:dyDescent="0.65">
      <c r="A5" s="21" t="s">
        <v>53</v>
      </c>
      <c r="B5" s="21" t="s">
        <v>34</v>
      </c>
      <c r="C5" s="21">
        <v>13</v>
      </c>
      <c r="D5" s="20">
        <v>0.3</v>
      </c>
      <c r="E5" s="21">
        <v>42</v>
      </c>
      <c r="F5" s="21">
        <v>40</v>
      </c>
      <c r="G5" s="21">
        <v>12</v>
      </c>
      <c r="H5" s="21">
        <v>7</v>
      </c>
      <c r="I5" s="21">
        <v>2</v>
      </c>
      <c r="J5" s="21">
        <v>0</v>
      </c>
      <c r="K5" s="21">
        <v>3</v>
      </c>
      <c r="L5" s="21">
        <f>H5+(I5*2)+(J5*3)+(K5*4)</f>
        <v>23</v>
      </c>
      <c r="M5" s="21">
        <v>2</v>
      </c>
      <c r="N5" s="21">
        <v>0</v>
      </c>
      <c r="O5" s="21">
        <v>3</v>
      </c>
      <c r="P5" s="21">
        <v>10</v>
      </c>
      <c r="Q5" s="21">
        <v>10</v>
      </c>
      <c r="R5" s="21">
        <v>11</v>
      </c>
      <c r="S5" s="20">
        <v>0.33333333333333331</v>
      </c>
      <c r="T5" s="5" t="str">
        <f>IF(E5&gt;=VLOOKUP(B5,[1]規定打席!$A$2:$C$10,3,0),"○","-")</f>
        <v>○</v>
      </c>
      <c r="U5" s="5">
        <f>VLOOKUP(B5,[1]規定打席!$A$2:$C$10,3,0)</f>
        <v>23</v>
      </c>
      <c r="W5" s="27" t="s">
        <v>30</v>
      </c>
      <c r="X5" s="62" t="s">
        <v>28</v>
      </c>
      <c r="Y5" s="62">
        <v>4</v>
      </c>
      <c r="Z5" s="62">
        <v>6</v>
      </c>
      <c r="AA5" s="55"/>
      <c r="AB5" s="54">
        <f>Y5/Z5*7</f>
        <v>4.6666666666666661</v>
      </c>
      <c r="AF5" s="39"/>
      <c r="AG5" s="38"/>
      <c r="AH5" s="30"/>
      <c r="AI5" s="36"/>
      <c r="AJ5" s="35"/>
      <c r="AK5" s="34"/>
      <c r="AL5" s="33"/>
      <c r="AM5" s="31"/>
      <c r="AN5" s="30"/>
      <c r="AO5" s="30"/>
      <c r="AP5" s="29"/>
      <c r="AQ5" s="32"/>
      <c r="AR5" s="31"/>
      <c r="AS5" s="30"/>
      <c r="AT5" s="30"/>
      <c r="AU5" s="30"/>
      <c r="AV5" s="30"/>
      <c r="AW5" s="29"/>
      <c r="AX5" s="28"/>
      <c r="AY5" s="27"/>
      <c r="AZ5" s="27"/>
    </row>
    <row r="6" spans="1:52" s="3" customFormat="1" ht="16.5" x14ac:dyDescent="0.65">
      <c r="A6" s="21" t="s">
        <v>36</v>
      </c>
      <c r="B6" s="21" t="s">
        <v>34</v>
      </c>
      <c r="C6" s="21">
        <v>24</v>
      </c>
      <c r="D6" s="20">
        <v>0.36363636363636365</v>
      </c>
      <c r="E6" s="21">
        <v>36</v>
      </c>
      <c r="F6" s="21">
        <v>33</v>
      </c>
      <c r="G6" s="21">
        <v>12</v>
      </c>
      <c r="H6" s="21">
        <v>9</v>
      </c>
      <c r="I6" s="21">
        <v>2</v>
      </c>
      <c r="J6" s="21">
        <v>0</v>
      </c>
      <c r="K6" s="21">
        <v>1</v>
      </c>
      <c r="L6" s="21">
        <f>H6+(I6*2)+(J6*3)+(K6*4)</f>
        <v>17</v>
      </c>
      <c r="M6" s="21">
        <v>3</v>
      </c>
      <c r="N6" s="21">
        <v>0</v>
      </c>
      <c r="O6" s="21">
        <v>0</v>
      </c>
      <c r="P6" s="21">
        <v>1</v>
      </c>
      <c r="Q6" s="21">
        <v>6</v>
      </c>
      <c r="R6" s="21">
        <v>6</v>
      </c>
      <c r="S6" s="20">
        <v>0.41666666666666669</v>
      </c>
      <c r="T6" s="5" t="str">
        <f>IF(E6&gt;=VLOOKUP(B6,[1]規定打席!$A$2:$C$10,3,0),"○","-")</f>
        <v>○</v>
      </c>
      <c r="U6" s="5">
        <f>VLOOKUP(B6,[1]規定打席!$A$2:$C$10,3,0)</f>
        <v>23</v>
      </c>
      <c r="W6" s="27" t="s">
        <v>32</v>
      </c>
      <c r="X6" s="62" t="s">
        <v>28</v>
      </c>
      <c r="Y6" s="62">
        <v>3</v>
      </c>
      <c r="Z6" s="62">
        <v>5</v>
      </c>
      <c r="AA6" s="59"/>
      <c r="AB6" s="54">
        <f>Y6/Z6*7</f>
        <v>4.2</v>
      </c>
      <c r="AF6" s="39"/>
      <c r="AG6" s="38"/>
      <c r="AH6" s="38"/>
      <c r="AI6" s="36"/>
      <c r="AJ6" s="35"/>
      <c r="AK6" s="34"/>
      <c r="AL6" s="33"/>
      <c r="AM6" s="31"/>
      <c r="AN6" s="30"/>
      <c r="AO6" s="30"/>
      <c r="AP6" s="29"/>
      <c r="AQ6" s="32"/>
      <c r="AR6" s="31"/>
      <c r="AS6" s="30"/>
      <c r="AT6" s="30"/>
      <c r="AU6" s="30"/>
      <c r="AV6" s="30"/>
      <c r="AW6" s="29"/>
      <c r="AX6" s="28"/>
      <c r="AY6" s="27"/>
      <c r="AZ6" s="27"/>
    </row>
    <row r="7" spans="1:52" s="3" customFormat="1" ht="16.5" x14ac:dyDescent="0.65">
      <c r="A7" s="21" t="s">
        <v>46</v>
      </c>
      <c r="B7" s="21" t="s">
        <v>34</v>
      </c>
      <c r="C7" s="21">
        <v>2</v>
      </c>
      <c r="D7" s="20">
        <v>0.32432432432432434</v>
      </c>
      <c r="E7" s="21">
        <v>42</v>
      </c>
      <c r="F7" s="21">
        <v>37</v>
      </c>
      <c r="G7" s="21">
        <v>12</v>
      </c>
      <c r="H7" s="21">
        <v>10</v>
      </c>
      <c r="I7" s="21">
        <v>1</v>
      </c>
      <c r="J7" s="21">
        <v>0</v>
      </c>
      <c r="K7" s="21">
        <v>1</v>
      </c>
      <c r="L7" s="21">
        <f>H7+(I7*2)+(J7*3)+(K7*4)</f>
        <v>16</v>
      </c>
      <c r="M7" s="21">
        <v>5</v>
      </c>
      <c r="N7" s="21">
        <v>0</v>
      </c>
      <c r="O7" s="21">
        <v>3</v>
      </c>
      <c r="P7" s="21">
        <v>3</v>
      </c>
      <c r="Q7" s="21">
        <v>6</v>
      </c>
      <c r="R7" s="21">
        <v>6</v>
      </c>
      <c r="S7" s="20">
        <v>0.40476190476190477</v>
      </c>
      <c r="T7" s="5" t="str">
        <f>IF(E7&gt;=VLOOKUP(B7,[1]規定打席!$A$2:$C$10,3,0),"○","-")</f>
        <v>○</v>
      </c>
      <c r="U7" s="5">
        <f>VLOOKUP(B7,[1]規定打席!$A$2:$C$10,3,0)</f>
        <v>23</v>
      </c>
      <c r="W7" s="57" t="s">
        <v>35</v>
      </c>
      <c r="X7" s="62" t="s">
        <v>28</v>
      </c>
      <c r="Y7" s="62">
        <v>2</v>
      </c>
      <c r="Z7" s="62">
        <v>2</v>
      </c>
      <c r="AA7" s="55"/>
      <c r="AB7" s="54">
        <f>Y7/Z7*7</f>
        <v>7</v>
      </c>
      <c r="AF7" s="39"/>
      <c r="AG7" s="38"/>
      <c r="AH7" s="30"/>
      <c r="AI7" s="36"/>
      <c r="AJ7" s="35"/>
      <c r="AK7" s="34"/>
      <c r="AL7" s="33"/>
      <c r="AM7" s="31"/>
      <c r="AN7" s="30"/>
      <c r="AO7" s="30"/>
      <c r="AP7" s="29"/>
      <c r="AQ7" s="32"/>
      <c r="AR7" s="31"/>
      <c r="AS7" s="30"/>
      <c r="AT7" s="30"/>
      <c r="AU7" s="30"/>
      <c r="AV7" s="30"/>
      <c r="AW7" s="29"/>
      <c r="AX7" s="28"/>
      <c r="AY7" s="27"/>
      <c r="AZ7" s="27"/>
    </row>
    <row r="8" spans="1:52" s="3" customFormat="1" ht="16.5" x14ac:dyDescent="0.65">
      <c r="A8" s="21" t="s">
        <v>49</v>
      </c>
      <c r="B8" s="21" t="s">
        <v>34</v>
      </c>
      <c r="C8" s="21">
        <v>19</v>
      </c>
      <c r="D8" s="20">
        <v>0.3125</v>
      </c>
      <c r="E8" s="21">
        <v>37</v>
      </c>
      <c r="F8" s="21">
        <v>32</v>
      </c>
      <c r="G8" s="21">
        <v>10</v>
      </c>
      <c r="H8" s="21">
        <v>6</v>
      </c>
      <c r="I8" s="21">
        <v>2</v>
      </c>
      <c r="J8" s="21">
        <v>2</v>
      </c>
      <c r="K8" s="21">
        <v>0</v>
      </c>
      <c r="L8" s="21">
        <f>H8+(I8*2)+(J8*3)+(K8*4)</f>
        <v>16</v>
      </c>
      <c r="M8" s="21">
        <v>5</v>
      </c>
      <c r="N8" s="21">
        <v>0</v>
      </c>
      <c r="O8" s="21">
        <v>7</v>
      </c>
      <c r="P8" s="21">
        <v>2</v>
      </c>
      <c r="Q8" s="21">
        <v>6</v>
      </c>
      <c r="R8" s="21">
        <v>7</v>
      </c>
      <c r="S8" s="20">
        <v>0.40540540540540543</v>
      </c>
      <c r="T8" s="5" t="str">
        <f>IF(E8&gt;=VLOOKUP(B8,[1]規定打席!$A$2:$C$10,3,0),"○","-")</f>
        <v>○</v>
      </c>
      <c r="U8" s="5">
        <f>VLOOKUP(B8,[1]規定打席!$A$2:$C$10,3,0)</f>
        <v>23</v>
      </c>
      <c r="W8" s="27" t="s">
        <v>37</v>
      </c>
      <c r="X8" s="62" t="s">
        <v>28</v>
      </c>
      <c r="Y8" s="62">
        <v>2</v>
      </c>
      <c r="Z8" s="62">
        <v>2</v>
      </c>
      <c r="AA8" s="55"/>
      <c r="AB8" s="54">
        <f>Y8/Z8*7</f>
        <v>7</v>
      </c>
      <c r="AF8" s="39"/>
      <c r="AG8" s="38"/>
      <c r="AH8" s="38"/>
      <c r="AI8" s="36"/>
      <c r="AJ8" s="35"/>
      <c r="AK8" s="34"/>
      <c r="AL8" s="33"/>
      <c r="AM8" s="31"/>
      <c r="AN8" s="30"/>
      <c r="AO8" s="30"/>
      <c r="AP8" s="29"/>
      <c r="AQ8" s="32"/>
      <c r="AR8" s="31"/>
      <c r="AS8" s="30"/>
      <c r="AT8" s="30"/>
      <c r="AU8" s="30"/>
      <c r="AV8" s="30"/>
      <c r="AW8" s="29"/>
      <c r="AX8" s="28"/>
      <c r="AY8" s="27"/>
      <c r="AZ8" s="27"/>
    </row>
    <row r="9" spans="1:52" s="3" customFormat="1" ht="16.5" x14ac:dyDescent="0.65">
      <c r="A9" s="21" t="s">
        <v>57</v>
      </c>
      <c r="B9" s="21" t="s">
        <v>34</v>
      </c>
      <c r="C9" s="21">
        <v>18</v>
      </c>
      <c r="D9" s="20">
        <v>0.2857142857142857</v>
      </c>
      <c r="E9" s="21">
        <v>36</v>
      </c>
      <c r="F9" s="21">
        <v>28</v>
      </c>
      <c r="G9" s="21">
        <v>8</v>
      </c>
      <c r="H9" s="21">
        <v>5</v>
      </c>
      <c r="I9" s="21">
        <v>0</v>
      </c>
      <c r="J9" s="21">
        <v>2</v>
      </c>
      <c r="K9" s="21">
        <v>1</v>
      </c>
      <c r="L9" s="21">
        <f>H9+(I9*2)+(J9*3)+(K9*4)</f>
        <v>15</v>
      </c>
      <c r="M9" s="21">
        <v>7</v>
      </c>
      <c r="N9" s="21">
        <v>1</v>
      </c>
      <c r="O9" s="21">
        <v>4</v>
      </c>
      <c r="P9" s="21">
        <v>2</v>
      </c>
      <c r="Q9" s="21">
        <v>8</v>
      </c>
      <c r="R9" s="21">
        <v>8</v>
      </c>
      <c r="S9" s="20">
        <v>0.41666666666666669</v>
      </c>
      <c r="T9" s="5" t="str">
        <f>IF(E9&gt;=VLOOKUP(B9,[1]規定打席!$A$2:$C$10,3,0),"○","-")</f>
        <v>○</v>
      </c>
      <c r="U9" s="5">
        <f>VLOOKUP(B9,[1]規定打席!$A$2:$C$10,3,0)</f>
        <v>23</v>
      </c>
      <c r="W9" s="27" t="s">
        <v>38</v>
      </c>
      <c r="X9" s="62" t="s">
        <v>28</v>
      </c>
      <c r="Y9" s="62">
        <v>1</v>
      </c>
      <c r="Z9" s="62">
        <v>3</v>
      </c>
      <c r="AA9" s="59"/>
      <c r="AB9" s="54">
        <f>Y9/Z9*7</f>
        <v>2.333333333333333</v>
      </c>
      <c r="AF9" s="39"/>
      <c r="AG9" s="38"/>
      <c r="AH9" s="30"/>
      <c r="AI9" s="36"/>
      <c r="AJ9" s="35"/>
      <c r="AK9" s="34"/>
      <c r="AL9" s="33"/>
      <c r="AM9" s="31"/>
      <c r="AN9" s="30"/>
      <c r="AO9" s="30"/>
      <c r="AP9" s="29"/>
      <c r="AQ9" s="32"/>
      <c r="AR9" s="31"/>
      <c r="AS9" s="30"/>
      <c r="AT9" s="30"/>
      <c r="AU9" s="30"/>
      <c r="AV9" s="30"/>
      <c r="AW9" s="29"/>
      <c r="AX9" s="28"/>
      <c r="AY9" s="27"/>
      <c r="AZ9" s="27"/>
    </row>
    <row r="10" spans="1:52" s="3" customFormat="1" ht="16.5" x14ac:dyDescent="0.65">
      <c r="A10" s="21" t="s">
        <v>74</v>
      </c>
      <c r="B10" s="21" t="s">
        <v>34</v>
      </c>
      <c r="C10" s="21">
        <v>17</v>
      </c>
      <c r="D10" s="20">
        <v>0.20588235294117646</v>
      </c>
      <c r="E10" s="21">
        <v>41</v>
      </c>
      <c r="F10" s="21">
        <v>34</v>
      </c>
      <c r="G10" s="21">
        <v>7</v>
      </c>
      <c r="H10" s="21">
        <v>6</v>
      </c>
      <c r="I10" s="21">
        <v>0</v>
      </c>
      <c r="J10" s="21">
        <v>0</v>
      </c>
      <c r="K10" s="21">
        <v>1</v>
      </c>
      <c r="L10" s="21">
        <f>H10+(I10*2)+(J10*3)+(K10*4)</f>
        <v>10</v>
      </c>
      <c r="M10" s="21">
        <v>7</v>
      </c>
      <c r="N10" s="21">
        <v>0</v>
      </c>
      <c r="O10" s="21">
        <v>6</v>
      </c>
      <c r="P10" s="21">
        <v>0</v>
      </c>
      <c r="Q10" s="21">
        <v>2</v>
      </c>
      <c r="R10" s="21">
        <v>8</v>
      </c>
      <c r="S10" s="20">
        <v>0.34146341463414637</v>
      </c>
      <c r="T10" s="5" t="str">
        <f>IF(E10&gt;=VLOOKUP(B10,[1]規定打席!$A$2:$C$10,3,0),"○","-")</f>
        <v>○</v>
      </c>
      <c r="U10" s="5">
        <f>VLOOKUP(B10,[1]規定打席!$A$2:$C$10,3,0)</f>
        <v>23</v>
      </c>
      <c r="W10" s="27" t="s">
        <v>40</v>
      </c>
      <c r="X10" s="62" t="s">
        <v>28</v>
      </c>
      <c r="Y10" s="62">
        <v>1</v>
      </c>
      <c r="Z10" s="62">
        <v>2</v>
      </c>
      <c r="AA10" s="55" t="s">
        <v>41</v>
      </c>
      <c r="AB10" s="54">
        <f>Y10/Z10*7</f>
        <v>3.5</v>
      </c>
      <c r="AF10" s="39"/>
      <c r="AG10" s="38"/>
      <c r="AH10" s="38"/>
      <c r="AI10" s="36"/>
      <c r="AJ10" s="35"/>
      <c r="AK10" s="34"/>
      <c r="AL10" s="33"/>
      <c r="AM10" s="31"/>
      <c r="AN10" s="30"/>
      <c r="AO10" s="30"/>
      <c r="AP10" s="29"/>
      <c r="AQ10" s="32"/>
      <c r="AR10" s="31"/>
      <c r="AS10" s="30"/>
      <c r="AT10" s="30"/>
      <c r="AU10" s="30"/>
      <c r="AV10" s="30"/>
      <c r="AW10" s="29"/>
      <c r="AX10" s="28"/>
      <c r="AY10" s="27"/>
      <c r="AZ10" s="27"/>
    </row>
    <row r="11" spans="1:52" s="3" customFormat="1" ht="16.5" x14ac:dyDescent="0.65">
      <c r="A11" s="21" t="s">
        <v>71</v>
      </c>
      <c r="B11" s="21" t="s">
        <v>34</v>
      </c>
      <c r="C11" s="21">
        <v>91</v>
      </c>
      <c r="D11" s="20">
        <v>0.20689655172413793</v>
      </c>
      <c r="E11" s="21">
        <v>34</v>
      </c>
      <c r="F11" s="21">
        <v>29</v>
      </c>
      <c r="G11" s="21">
        <v>6</v>
      </c>
      <c r="H11" s="21">
        <v>6</v>
      </c>
      <c r="I11" s="21">
        <v>0</v>
      </c>
      <c r="J11" s="21">
        <v>0</v>
      </c>
      <c r="K11" s="21">
        <v>0</v>
      </c>
      <c r="L11" s="21">
        <f>H11+(I11*2)+(J11*3)+(K11*4)</f>
        <v>6</v>
      </c>
      <c r="M11" s="21">
        <v>5</v>
      </c>
      <c r="N11" s="21">
        <v>0</v>
      </c>
      <c r="O11" s="21">
        <v>3</v>
      </c>
      <c r="P11" s="21">
        <v>5</v>
      </c>
      <c r="Q11" s="21">
        <v>2</v>
      </c>
      <c r="R11" s="21">
        <v>5</v>
      </c>
      <c r="S11" s="20">
        <v>0.3235294117647059</v>
      </c>
      <c r="T11" s="5" t="str">
        <f>IF(E11&gt;=VLOOKUP(B11,[1]規定打席!$A$2:$C$10,3,0),"○","-")</f>
        <v>○</v>
      </c>
      <c r="U11" s="5">
        <f>VLOOKUP(B11,[1]規定打席!$A$2:$C$10,3,0)</f>
        <v>23</v>
      </c>
      <c r="W11" s="27" t="s">
        <v>44</v>
      </c>
      <c r="X11" s="62" t="s">
        <v>43</v>
      </c>
      <c r="Y11" s="62">
        <v>16</v>
      </c>
      <c r="Z11" s="62">
        <v>39</v>
      </c>
      <c r="AA11" s="55" t="s">
        <v>45</v>
      </c>
      <c r="AB11" s="54">
        <f>Y11/Z11*7</f>
        <v>2.8717948717948718</v>
      </c>
      <c r="AF11" s="39"/>
      <c r="AG11" s="38"/>
      <c r="AH11" s="30"/>
      <c r="AI11" s="36"/>
      <c r="AJ11" s="35"/>
      <c r="AK11" s="34"/>
      <c r="AL11" s="33"/>
      <c r="AM11" s="31"/>
      <c r="AN11" s="30"/>
      <c r="AO11" s="30"/>
      <c r="AP11" s="72"/>
      <c r="AQ11" s="32"/>
      <c r="AR11" s="31"/>
      <c r="AS11" s="30"/>
      <c r="AT11" s="30"/>
      <c r="AU11" s="30"/>
      <c r="AV11" s="30"/>
      <c r="AW11" s="29"/>
      <c r="AX11" s="28"/>
      <c r="AY11" s="27"/>
      <c r="AZ11" s="27"/>
    </row>
    <row r="12" spans="1:52" s="3" customFormat="1" ht="16.5" x14ac:dyDescent="0.65">
      <c r="A12" s="21" t="s">
        <v>78</v>
      </c>
      <c r="B12" s="21" t="s">
        <v>34</v>
      </c>
      <c r="C12" s="21">
        <v>22</v>
      </c>
      <c r="D12" s="20">
        <v>0.15789473684210525</v>
      </c>
      <c r="E12" s="21">
        <v>25</v>
      </c>
      <c r="F12" s="21">
        <v>19</v>
      </c>
      <c r="G12" s="21">
        <v>3</v>
      </c>
      <c r="H12" s="21">
        <v>3</v>
      </c>
      <c r="I12" s="21">
        <v>0</v>
      </c>
      <c r="J12" s="21">
        <v>0</v>
      </c>
      <c r="K12" s="21">
        <v>0</v>
      </c>
      <c r="L12" s="21">
        <f>H12+(I12*2)+(J12*3)+(K12*4)</f>
        <v>3</v>
      </c>
      <c r="M12" s="21">
        <v>6</v>
      </c>
      <c r="N12" s="21">
        <v>0</v>
      </c>
      <c r="O12" s="21">
        <v>5</v>
      </c>
      <c r="P12" s="21">
        <v>1</v>
      </c>
      <c r="Q12" s="21">
        <v>2</v>
      </c>
      <c r="R12" s="21">
        <v>3</v>
      </c>
      <c r="S12" s="20">
        <v>0.36</v>
      </c>
      <c r="T12" s="5" t="str">
        <f>IF(E12&gt;=VLOOKUP(B12,[1]規定打席!$A$2:$C$10,3,0),"○","-")</f>
        <v>○</v>
      </c>
      <c r="U12" s="5">
        <f>VLOOKUP(B12,[1]規定打席!$A$2:$C$10,3,0)</f>
        <v>23</v>
      </c>
      <c r="W12" s="27" t="s">
        <v>47</v>
      </c>
      <c r="X12" s="62" t="s">
        <v>43</v>
      </c>
      <c r="Y12" s="62">
        <v>21</v>
      </c>
      <c r="Z12" s="62">
        <v>41</v>
      </c>
      <c r="AA12" s="59" t="s">
        <v>45</v>
      </c>
      <c r="AB12" s="54">
        <f>Y12/Z12*7</f>
        <v>3.5853658536585367</v>
      </c>
      <c r="AF12" s="39"/>
      <c r="AG12" s="38"/>
      <c r="AH12" s="38"/>
      <c r="AI12" s="36"/>
      <c r="AJ12" s="35"/>
      <c r="AK12" s="34"/>
      <c r="AL12" s="33"/>
      <c r="AM12" s="31"/>
      <c r="AN12" s="30"/>
      <c r="AO12" s="30"/>
      <c r="AP12" s="29"/>
      <c r="AQ12" s="32"/>
      <c r="AR12" s="31"/>
      <c r="AS12" s="30"/>
      <c r="AT12" s="30"/>
      <c r="AU12" s="30"/>
      <c r="AV12" s="30"/>
      <c r="AW12" s="29"/>
      <c r="AX12" s="28"/>
      <c r="AY12" s="27"/>
      <c r="AZ12" s="27"/>
    </row>
    <row r="13" spans="1:52" s="3" customFormat="1" ht="16.5" x14ac:dyDescent="0.65">
      <c r="A13" s="8" t="s">
        <v>122</v>
      </c>
      <c r="B13" s="8" t="s">
        <v>34</v>
      </c>
      <c r="C13" s="8">
        <v>1</v>
      </c>
      <c r="D13" s="17">
        <v>0.45454545454545453</v>
      </c>
      <c r="E13" s="8">
        <v>11</v>
      </c>
      <c r="F13" s="8">
        <v>11</v>
      </c>
      <c r="G13" s="8">
        <v>5</v>
      </c>
      <c r="H13" s="8">
        <v>3</v>
      </c>
      <c r="I13" s="8">
        <v>1</v>
      </c>
      <c r="J13" s="8">
        <v>0</v>
      </c>
      <c r="K13" s="8">
        <v>1</v>
      </c>
      <c r="L13" s="8">
        <f>H13+(I13*2)+(J13*3)+(K13*4)</f>
        <v>9</v>
      </c>
      <c r="M13" s="8">
        <v>0</v>
      </c>
      <c r="N13" s="8">
        <v>0</v>
      </c>
      <c r="O13" s="8">
        <v>1</v>
      </c>
      <c r="P13" s="8">
        <v>2</v>
      </c>
      <c r="Q13" s="8">
        <v>1</v>
      </c>
      <c r="R13" s="8">
        <v>3</v>
      </c>
      <c r="S13" s="17">
        <v>0.45454545454545453</v>
      </c>
      <c r="T13" s="5" t="str">
        <f>IF(E13&gt;=VLOOKUP(B13,[1]規定打席!$A$2:$C$10,3,0),"○","-")</f>
        <v>-</v>
      </c>
      <c r="U13" s="5">
        <f>VLOOKUP(B13,[1]規定打席!$A$2:$C$10,3,0)</f>
        <v>23</v>
      </c>
      <c r="W13" s="57" t="s">
        <v>48</v>
      </c>
      <c r="X13" s="62" t="s">
        <v>26</v>
      </c>
      <c r="Y13" s="62">
        <v>10</v>
      </c>
      <c r="Z13" s="62">
        <v>19</v>
      </c>
      <c r="AA13" s="55"/>
      <c r="AB13" s="54">
        <f>Y13/Z13*7</f>
        <v>3.6842105263157894</v>
      </c>
      <c r="AF13" s="39"/>
      <c r="AG13" s="38"/>
      <c r="AH13" s="38"/>
      <c r="AI13" s="36"/>
      <c r="AJ13" s="35"/>
      <c r="AK13" s="34"/>
      <c r="AL13" s="33"/>
      <c r="AM13" s="31"/>
      <c r="AN13" s="30"/>
      <c r="AO13" s="71"/>
      <c r="AP13" s="29"/>
      <c r="AQ13" s="32"/>
      <c r="AR13" s="31"/>
      <c r="AS13" s="30"/>
      <c r="AT13" s="30"/>
      <c r="AU13" s="30"/>
      <c r="AV13" s="30"/>
      <c r="AW13" s="29"/>
      <c r="AX13" s="28"/>
      <c r="AY13" s="27"/>
      <c r="AZ13" s="27"/>
    </row>
    <row r="14" spans="1:52" s="3" customFormat="1" ht="16.5" x14ac:dyDescent="0.65">
      <c r="A14" s="8" t="s">
        <v>87</v>
      </c>
      <c r="B14" s="8" t="s">
        <v>34</v>
      </c>
      <c r="C14" s="8">
        <v>3</v>
      </c>
      <c r="D14" s="17">
        <v>0.33333333333333331</v>
      </c>
      <c r="E14" s="8">
        <v>18</v>
      </c>
      <c r="F14" s="8">
        <v>15</v>
      </c>
      <c r="G14" s="8">
        <v>5</v>
      </c>
      <c r="H14" s="8">
        <v>4</v>
      </c>
      <c r="I14" s="8">
        <v>1</v>
      </c>
      <c r="J14" s="8">
        <v>0</v>
      </c>
      <c r="K14" s="8">
        <v>0</v>
      </c>
      <c r="L14" s="8">
        <f>H14+(I14*2)+(J14*3)+(K14*4)</f>
        <v>6</v>
      </c>
      <c r="M14" s="8">
        <v>3</v>
      </c>
      <c r="N14" s="8">
        <v>0</v>
      </c>
      <c r="O14" s="8">
        <v>0</v>
      </c>
      <c r="P14" s="8">
        <v>0</v>
      </c>
      <c r="Q14" s="8">
        <v>2</v>
      </c>
      <c r="R14" s="8">
        <v>4</v>
      </c>
      <c r="S14" s="17">
        <v>0.44444444444444442</v>
      </c>
      <c r="T14" s="5" t="str">
        <f>IF(E14&gt;=VLOOKUP(B14,[1]規定打席!$A$2:$C$10,3,0),"○","-")</f>
        <v>-</v>
      </c>
      <c r="U14" s="5">
        <f>VLOOKUP(B14,[1]規定打席!$A$2:$C$10,3,0)</f>
        <v>23</v>
      </c>
      <c r="W14" s="27" t="s">
        <v>50</v>
      </c>
      <c r="X14" s="62" t="s">
        <v>26</v>
      </c>
      <c r="Y14" s="62">
        <v>10</v>
      </c>
      <c r="Z14" s="62">
        <v>13</v>
      </c>
      <c r="AA14" s="55"/>
      <c r="AB14" s="54">
        <f>Y14/Z14*7</f>
        <v>5.384615384615385</v>
      </c>
      <c r="AF14" s="39"/>
      <c r="AG14" s="38"/>
      <c r="AH14" s="30"/>
      <c r="AI14" s="36"/>
      <c r="AJ14" s="35"/>
      <c r="AK14" s="34"/>
      <c r="AL14" s="33"/>
      <c r="AM14" s="31"/>
      <c r="AN14" s="30"/>
      <c r="AO14" s="30"/>
      <c r="AP14" s="29"/>
      <c r="AQ14" s="32"/>
      <c r="AR14" s="31"/>
      <c r="AS14" s="30"/>
      <c r="AT14" s="30"/>
      <c r="AU14" s="30"/>
      <c r="AV14" s="30"/>
      <c r="AW14" s="29"/>
      <c r="AX14" s="28"/>
      <c r="AY14" s="27"/>
      <c r="AZ14" s="27"/>
    </row>
    <row r="15" spans="1:52" s="3" customFormat="1" ht="16.5" x14ac:dyDescent="0.65">
      <c r="A15" s="8" t="s">
        <v>124</v>
      </c>
      <c r="B15" s="8" t="s">
        <v>34</v>
      </c>
      <c r="C15" s="8">
        <v>29</v>
      </c>
      <c r="D15" s="17">
        <v>0.36363636363636365</v>
      </c>
      <c r="E15" s="8">
        <v>13</v>
      </c>
      <c r="F15" s="8">
        <v>11</v>
      </c>
      <c r="G15" s="8">
        <v>4</v>
      </c>
      <c r="H15" s="8">
        <v>3</v>
      </c>
      <c r="I15" s="8">
        <v>1</v>
      </c>
      <c r="J15" s="8">
        <v>0</v>
      </c>
      <c r="K15" s="8">
        <v>0</v>
      </c>
      <c r="L15" s="8">
        <f>H15+(I15*2)+(J15*3)+(K15*4)</f>
        <v>5</v>
      </c>
      <c r="M15" s="8">
        <v>2</v>
      </c>
      <c r="N15" s="8">
        <v>0</v>
      </c>
      <c r="O15" s="8">
        <v>2</v>
      </c>
      <c r="P15" s="8">
        <v>0</v>
      </c>
      <c r="Q15" s="8">
        <v>2</v>
      </c>
      <c r="R15" s="8">
        <v>3</v>
      </c>
      <c r="S15" s="17">
        <v>0.46153846153846156</v>
      </c>
      <c r="T15" s="5" t="str">
        <f>IF(E15&gt;=VLOOKUP(B15,[1]規定打席!$A$2:$C$10,3,0),"○","-")</f>
        <v>-</v>
      </c>
      <c r="U15" s="5">
        <f>VLOOKUP(B15,[1]規定打席!$A$2:$C$10,3,0)</f>
        <v>23</v>
      </c>
      <c r="W15" s="27" t="s">
        <v>25</v>
      </c>
      <c r="X15" s="62" t="s">
        <v>26</v>
      </c>
      <c r="Y15" s="62">
        <v>11</v>
      </c>
      <c r="Z15" s="62">
        <v>13</v>
      </c>
      <c r="AA15" s="59"/>
      <c r="AB15" s="54">
        <f>Y15/Z15*7</f>
        <v>5.9230769230769234</v>
      </c>
      <c r="AF15" s="39"/>
      <c r="AG15" s="38"/>
      <c r="AH15" s="30"/>
      <c r="AI15" s="36"/>
      <c r="AJ15" s="35"/>
      <c r="AK15" s="34"/>
      <c r="AL15" s="33"/>
      <c r="AM15" s="31"/>
      <c r="AN15" s="30"/>
      <c r="AO15" s="30"/>
      <c r="AP15" s="29"/>
      <c r="AQ15" s="32"/>
      <c r="AR15" s="31"/>
      <c r="AS15" s="30"/>
      <c r="AT15" s="30"/>
      <c r="AU15" s="30"/>
      <c r="AV15" s="30"/>
      <c r="AW15" s="29"/>
      <c r="AX15" s="28"/>
      <c r="AY15" s="27"/>
      <c r="AZ15" s="27"/>
    </row>
    <row r="16" spans="1:52" s="3" customFormat="1" ht="16.5" x14ac:dyDescent="0.65">
      <c r="A16" s="8" t="s">
        <v>130</v>
      </c>
      <c r="B16" s="8" t="s">
        <v>34</v>
      </c>
      <c r="C16" s="8">
        <v>18</v>
      </c>
      <c r="D16" s="17">
        <v>0.25</v>
      </c>
      <c r="E16" s="8">
        <v>20</v>
      </c>
      <c r="F16" s="8">
        <v>16</v>
      </c>
      <c r="G16" s="8">
        <v>4</v>
      </c>
      <c r="H16" s="8">
        <v>3</v>
      </c>
      <c r="I16" s="8">
        <v>1</v>
      </c>
      <c r="J16" s="8">
        <v>0</v>
      </c>
      <c r="K16" s="8">
        <v>0</v>
      </c>
      <c r="L16" s="8">
        <f>H16+(I16*2)+(J16*3)+(K16*4)</f>
        <v>5</v>
      </c>
      <c r="M16" s="8">
        <v>4</v>
      </c>
      <c r="N16" s="8">
        <v>0</v>
      </c>
      <c r="O16" s="8">
        <v>4</v>
      </c>
      <c r="P16" s="8">
        <v>4</v>
      </c>
      <c r="Q16" s="8">
        <v>2</v>
      </c>
      <c r="R16" s="8">
        <v>3</v>
      </c>
      <c r="S16" s="17">
        <v>0.4</v>
      </c>
      <c r="T16" s="5" t="str">
        <f>IF(E16&gt;=VLOOKUP(B16,[1]規定打席!$A$2:$C$10,3,0),"○","-")</f>
        <v>-</v>
      </c>
      <c r="U16" s="5">
        <f>VLOOKUP(B16,[1]規定打席!$A$2:$C$10,3,0)</f>
        <v>23</v>
      </c>
      <c r="W16" s="27" t="s">
        <v>52</v>
      </c>
      <c r="X16" s="62" t="s">
        <v>26</v>
      </c>
      <c r="Y16" s="62">
        <v>9</v>
      </c>
      <c r="Z16" s="62">
        <v>13</v>
      </c>
      <c r="AA16" s="55"/>
      <c r="AB16" s="54">
        <f>Y16/Z16*7</f>
        <v>4.8461538461538458</v>
      </c>
      <c r="AF16" s="39"/>
      <c r="AG16" s="38"/>
      <c r="AH16" s="30"/>
      <c r="AI16" s="36"/>
      <c r="AJ16" s="35"/>
      <c r="AK16" s="34"/>
      <c r="AL16" s="33"/>
      <c r="AM16" s="31"/>
      <c r="AN16" s="30"/>
      <c r="AO16" s="30"/>
      <c r="AP16" s="29"/>
      <c r="AQ16" s="32"/>
      <c r="AR16" s="31"/>
      <c r="AS16" s="30"/>
      <c r="AT16" s="30"/>
      <c r="AU16" s="30"/>
      <c r="AV16" s="30"/>
      <c r="AW16" s="29"/>
      <c r="AX16" s="28"/>
      <c r="AY16" s="27"/>
      <c r="AZ16" s="27"/>
    </row>
    <row r="17" spans="1:52" s="3" customFormat="1" ht="16.5" x14ac:dyDescent="0.65">
      <c r="A17" s="8" t="s">
        <v>151</v>
      </c>
      <c r="B17" s="8" t="s">
        <v>34</v>
      </c>
      <c r="C17" s="8">
        <v>7</v>
      </c>
      <c r="D17" s="17">
        <v>0</v>
      </c>
      <c r="E17" s="8">
        <v>3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>H17+(I17*2)+(J17*3)+(K17*4)</f>
        <v>0</v>
      </c>
      <c r="M17" s="8">
        <v>3</v>
      </c>
      <c r="N17" s="8">
        <v>0</v>
      </c>
      <c r="O17" s="8">
        <v>0</v>
      </c>
      <c r="P17" s="8">
        <v>0</v>
      </c>
      <c r="Q17" s="8">
        <v>0</v>
      </c>
      <c r="R17" s="8">
        <v>1</v>
      </c>
      <c r="S17" s="17">
        <v>1</v>
      </c>
      <c r="T17" s="5" t="str">
        <f>IF(E17&gt;=VLOOKUP(B17,[1]規定打席!$A$2:$C$10,3,0),"○","-")</f>
        <v>-</v>
      </c>
      <c r="U17" s="5">
        <f>VLOOKUP(B17,[1]規定打席!$A$2:$C$10,3,0)</f>
        <v>23</v>
      </c>
      <c r="W17" s="27" t="s">
        <v>54</v>
      </c>
      <c r="X17" s="62" t="s">
        <v>26</v>
      </c>
      <c r="Y17" s="62">
        <v>4</v>
      </c>
      <c r="Z17" s="62">
        <v>3</v>
      </c>
      <c r="AA17" s="55"/>
      <c r="AB17" s="54">
        <f>Y17/Z17*7</f>
        <v>9.3333333333333321</v>
      </c>
      <c r="AF17" s="39"/>
      <c r="AG17" s="38"/>
      <c r="AH17" s="38"/>
      <c r="AI17" s="36"/>
      <c r="AJ17" s="35"/>
      <c r="AK17" s="34"/>
      <c r="AL17" s="33"/>
      <c r="AM17" s="31"/>
      <c r="AN17" s="30"/>
      <c r="AO17" s="30"/>
      <c r="AP17" s="29"/>
      <c r="AQ17" s="32"/>
      <c r="AR17" s="31"/>
      <c r="AS17" s="30"/>
      <c r="AT17" s="30"/>
      <c r="AU17" s="30"/>
      <c r="AV17" s="30"/>
      <c r="AW17" s="29"/>
      <c r="AX17" s="28"/>
      <c r="AY17" s="27"/>
      <c r="AZ17" s="27"/>
    </row>
    <row r="18" spans="1:52" s="3" customFormat="1" ht="16.5" x14ac:dyDescent="0.65">
      <c r="A18" s="8" t="s">
        <v>150</v>
      </c>
      <c r="B18" s="8" t="s">
        <v>34</v>
      </c>
      <c r="C18" s="8">
        <v>10</v>
      </c>
      <c r="D18" s="17">
        <v>0</v>
      </c>
      <c r="E18" s="8">
        <v>8</v>
      </c>
      <c r="F18" s="8">
        <v>8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>H18+(I18*2)+(J18*3)+(K18*4)</f>
        <v>0</v>
      </c>
      <c r="M18" s="8">
        <v>0</v>
      </c>
      <c r="N18" s="8">
        <v>0</v>
      </c>
      <c r="O18" s="8">
        <v>4</v>
      </c>
      <c r="P18" s="8">
        <v>0</v>
      </c>
      <c r="Q18" s="8">
        <v>0</v>
      </c>
      <c r="R18" s="8">
        <v>0</v>
      </c>
      <c r="S18" s="17">
        <v>0</v>
      </c>
      <c r="T18" s="5" t="str">
        <f>IF(E18&gt;=VLOOKUP(B18,[1]規定打席!$A$2:$C$10,3,0),"○","-")</f>
        <v>-</v>
      </c>
      <c r="U18" s="5">
        <f>VLOOKUP(B18,[1]規定打席!$A$2:$C$10,3,0)</f>
        <v>23</v>
      </c>
      <c r="W18" s="27" t="s">
        <v>56</v>
      </c>
      <c r="X18" s="62" t="s">
        <v>26</v>
      </c>
      <c r="Y18" s="62">
        <v>1</v>
      </c>
      <c r="Z18" s="62">
        <v>2</v>
      </c>
      <c r="AA18" s="59"/>
      <c r="AB18" s="54">
        <f>Y18/Z18*7</f>
        <v>3.5</v>
      </c>
      <c r="AF18" s="39"/>
      <c r="AG18" s="38"/>
      <c r="AH18" s="30"/>
      <c r="AI18" s="36"/>
      <c r="AJ18" s="35"/>
      <c r="AK18" s="34"/>
      <c r="AL18" s="33"/>
      <c r="AM18" s="31"/>
      <c r="AN18" s="30"/>
      <c r="AO18" s="30"/>
      <c r="AP18" s="29"/>
      <c r="AQ18" s="32"/>
      <c r="AR18" s="31"/>
      <c r="AS18" s="30"/>
      <c r="AT18" s="30"/>
      <c r="AU18" s="30"/>
      <c r="AV18" s="30"/>
      <c r="AW18" s="29"/>
      <c r="AX18" s="28"/>
      <c r="AY18" s="27"/>
      <c r="AZ18" s="27"/>
    </row>
    <row r="19" spans="1:52" s="3" customFormat="1" ht="16.5" x14ac:dyDescent="0.65">
      <c r="A19" s="8" t="s">
        <v>152</v>
      </c>
      <c r="B19" s="8" t="s">
        <v>34</v>
      </c>
      <c r="C19" s="8">
        <v>5</v>
      </c>
      <c r="D19" s="17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>H19+(I19*2)+(J19*3)+(K19*4)</f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17">
        <v>0</v>
      </c>
      <c r="T19" s="5" t="str">
        <f>IF(E19&gt;=VLOOKUP(B19,[1]規定打席!$A$2:$C$10,3,0),"○","-")</f>
        <v>-</v>
      </c>
      <c r="U19" s="5">
        <f>VLOOKUP(B19,[1]規定打席!$A$2:$C$10,3,0)</f>
        <v>23</v>
      </c>
      <c r="W19" s="57" t="s">
        <v>29</v>
      </c>
      <c r="X19" s="62" t="s">
        <v>26</v>
      </c>
      <c r="Y19" s="62">
        <v>6</v>
      </c>
      <c r="Z19" s="62">
        <v>7</v>
      </c>
      <c r="AA19" s="55"/>
      <c r="AB19" s="54">
        <f>Y19/Z19*7</f>
        <v>6</v>
      </c>
      <c r="AF19" s="39"/>
      <c r="AG19" s="38"/>
      <c r="AH19" s="30"/>
      <c r="AI19" s="36"/>
      <c r="AJ19" s="35"/>
      <c r="AK19" s="34"/>
      <c r="AL19" s="33"/>
      <c r="AM19" s="31"/>
      <c r="AN19" s="30"/>
      <c r="AO19" s="30"/>
      <c r="AP19" s="29"/>
      <c r="AQ19" s="32"/>
      <c r="AR19" s="31"/>
      <c r="AS19" s="30"/>
      <c r="AT19" s="30"/>
      <c r="AU19" s="30"/>
      <c r="AV19" s="30"/>
      <c r="AW19" s="29"/>
      <c r="AX19" s="28"/>
      <c r="AY19" s="27"/>
      <c r="AZ19" s="27"/>
    </row>
    <row r="20" spans="1:52" s="3" customFormat="1" ht="16.5" x14ac:dyDescent="0.65">
      <c r="A20" s="8" t="s">
        <v>153</v>
      </c>
      <c r="B20" s="8" t="s">
        <v>34</v>
      </c>
      <c r="C20" s="8">
        <v>8</v>
      </c>
      <c r="D20" s="17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>H20+(I20*2)+(J20*3)+(K20*4)</f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17">
        <v>0</v>
      </c>
      <c r="T20" s="5" t="str">
        <f>IF(E20&gt;=VLOOKUP(B20,[1]規定打席!$A$2:$C$10,3,0),"○","-")</f>
        <v>-</v>
      </c>
      <c r="U20" s="5">
        <f>VLOOKUP(B20,[1]規定打席!$A$2:$C$10,3,0)</f>
        <v>23</v>
      </c>
      <c r="W20" s="27" t="s">
        <v>59</v>
      </c>
      <c r="X20" s="62" t="s">
        <v>26</v>
      </c>
      <c r="Y20" s="62">
        <v>2</v>
      </c>
      <c r="Z20" s="62">
        <v>10</v>
      </c>
      <c r="AA20" s="55"/>
      <c r="AB20" s="54">
        <f>Y20/Z20*7</f>
        <v>1.4000000000000001</v>
      </c>
      <c r="AF20" s="39"/>
      <c r="AG20" s="38"/>
      <c r="AH20" s="38"/>
      <c r="AI20" s="36"/>
      <c r="AJ20" s="35"/>
      <c r="AK20" s="34"/>
      <c r="AL20" s="33"/>
      <c r="AM20" s="31"/>
      <c r="AN20" s="30"/>
      <c r="AO20" s="71"/>
      <c r="AP20" s="29"/>
      <c r="AQ20" s="32"/>
      <c r="AR20" s="31"/>
      <c r="AS20" s="30"/>
      <c r="AT20" s="30"/>
      <c r="AU20" s="30"/>
      <c r="AV20" s="30"/>
      <c r="AW20" s="29"/>
      <c r="AX20" s="28"/>
      <c r="AY20" s="27"/>
      <c r="AZ20" s="27"/>
    </row>
    <row r="21" spans="1:52" s="3" customFormat="1" ht="17.649999999999999" x14ac:dyDescent="0.65">
      <c r="A21" s="21" t="s">
        <v>104</v>
      </c>
      <c r="B21" s="46" t="s">
        <v>62</v>
      </c>
      <c r="C21" s="26">
        <v>4</v>
      </c>
      <c r="D21" s="20">
        <v>0.3888888888888889</v>
      </c>
      <c r="E21" s="21">
        <v>41</v>
      </c>
      <c r="F21" s="21">
        <v>36</v>
      </c>
      <c r="G21" s="21">
        <v>14</v>
      </c>
      <c r="H21" s="21">
        <v>5</v>
      </c>
      <c r="I21" s="21">
        <v>6</v>
      </c>
      <c r="J21" s="21">
        <v>0</v>
      </c>
      <c r="K21" s="21">
        <v>3</v>
      </c>
      <c r="L21" s="21">
        <f>H21+(I21*2)+(J21*3)+(K21*4)</f>
        <v>29</v>
      </c>
      <c r="M21" s="21">
        <v>5</v>
      </c>
      <c r="N21" s="21">
        <v>0</v>
      </c>
      <c r="O21" s="21">
        <v>1</v>
      </c>
      <c r="P21" s="21">
        <v>3</v>
      </c>
      <c r="Q21" s="21">
        <v>15</v>
      </c>
      <c r="R21" s="21">
        <v>10</v>
      </c>
      <c r="S21" s="20">
        <v>0.46341463414634149</v>
      </c>
      <c r="T21" s="5" t="str">
        <f>IF(E21&gt;=VLOOKUP(B21,[1]規定打席!$A$2:$C$10,3,0),"○","-")</f>
        <v>○</v>
      </c>
      <c r="U21" s="5">
        <f>VLOOKUP(B21,[1]規定打席!$A$2:$C$10,3,0)</f>
        <v>23</v>
      </c>
      <c r="W21" s="27" t="s">
        <v>61</v>
      </c>
      <c r="X21" s="62" t="s">
        <v>62</v>
      </c>
      <c r="Y21" s="62">
        <v>12</v>
      </c>
      <c r="Z21" s="62">
        <v>24</v>
      </c>
      <c r="AA21" s="55"/>
      <c r="AB21" s="54">
        <f>Y21/Z21*7</f>
        <v>3.5</v>
      </c>
      <c r="AF21" s="39"/>
      <c r="AG21" s="38"/>
      <c r="AH21" s="38"/>
      <c r="AI21" s="36"/>
      <c r="AJ21" s="35"/>
      <c r="AK21" s="34"/>
      <c r="AL21" s="33"/>
      <c r="AM21" s="31"/>
      <c r="AN21" s="30"/>
      <c r="AO21" s="30"/>
      <c r="AP21" s="29"/>
      <c r="AQ21" s="32"/>
      <c r="AR21" s="31"/>
      <c r="AS21" s="30"/>
      <c r="AT21" s="30"/>
      <c r="AU21" s="30"/>
      <c r="AV21" s="30"/>
      <c r="AW21" s="29"/>
      <c r="AX21" s="28"/>
      <c r="AY21" s="27"/>
      <c r="AZ21" s="27"/>
    </row>
    <row r="22" spans="1:52" s="3" customFormat="1" ht="17.649999999999999" x14ac:dyDescent="0.65">
      <c r="A22" s="21" t="s">
        <v>89</v>
      </c>
      <c r="B22" s="46" t="s">
        <v>62</v>
      </c>
      <c r="C22" s="26">
        <v>2</v>
      </c>
      <c r="D22" s="20">
        <v>0.32500000000000001</v>
      </c>
      <c r="E22" s="21">
        <v>46</v>
      </c>
      <c r="F22" s="21">
        <v>40</v>
      </c>
      <c r="G22" s="21">
        <v>13</v>
      </c>
      <c r="H22" s="21">
        <v>10</v>
      </c>
      <c r="I22" s="21">
        <v>1</v>
      </c>
      <c r="J22" s="21">
        <v>1</v>
      </c>
      <c r="K22" s="21">
        <v>0</v>
      </c>
      <c r="L22" s="21">
        <f>H22+(I22*2)+(J22*3)+(K22*4)</f>
        <v>15</v>
      </c>
      <c r="M22" s="21">
        <v>5</v>
      </c>
      <c r="N22" s="21">
        <v>1</v>
      </c>
      <c r="O22" s="21">
        <v>4</v>
      </c>
      <c r="P22" s="21">
        <v>9</v>
      </c>
      <c r="Q22" s="21">
        <v>1</v>
      </c>
      <c r="R22" s="21">
        <v>8</v>
      </c>
      <c r="S22" s="20">
        <v>0.39130434782608697</v>
      </c>
      <c r="T22" s="5" t="str">
        <f>IF(E22&gt;=VLOOKUP(B22,[1]規定打席!$A$2:$C$10,3,0),"○","-")</f>
        <v>○</v>
      </c>
      <c r="U22" s="5">
        <f>VLOOKUP(B22,[1]規定打席!$A$2:$C$10,3,0)</f>
        <v>23</v>
      </c>
      <c r="W22" s="27" t="s">
        <v>63</v>
      </c>
      <c r="X22" s="62" t="s">
        <v>62</v>
      </c>
      <c r="Y22" s="62">
        <v>3</v>
      </c>
      <c r="Z22" s="62">
        <v>8</v>
      </c>
      <c r="AA22" s="55"/>
      <c r="AB22" s="54">
        <f>Y22/Z22*7</f>
        <v>2.625</v>
      </c>
      <c r="AF22" s="39"/>
      <c r="AG22" s="38"/>
      <c r="AH22" s="37"/>
      <c r="AI22" s="36"/>
      <c r="AJ22" s="35"/>
      <c r="AK22" s="34"/>
      <c r="AL22" s="33"/>
      <c r="AM22" s="31"/>
      <c r="AN22" s="30"/>
      <c r="AO22" s="30"/>
      <c r="AP22" s="29"/>
      <c r="AQ22" s="32"/>
      <c r="AR22" s="31"/>
      <c r="AS22" s="30"/>
      <c r="AT22" s="30"/>
      <c r="AU22" s="30"/>
      <c r="AV22" s="30"/>
      <c r="AW22" s="29"/>
      <c r="AX22" s="28"/>
      <c r="AY22" s="27"/>
      <c r="AZ22" s="27"/>
    </row>
    <row r="23" spans="1:52" s="3" customFormat="1" ht="17.649999999999999" x14ac:dyDescent="0.65">
      <c r="A23" s="21" t="s">
        <v>103</v>
      </c>
      <c r="B23" s="70" t="s">
        <v>62</v>
      </c>
      <c r="C23" s="26">
        <v>12</v>
      </c>
      <c r="D23" s="20">
        <v>0.29729729729729731</v>
      </c>
      <c r="E23" s="21">
        <v>44</v>
      </c>
      <c r="F23" s="21">
        <v>37</v>
      </c>
      <c r="G23" s="21">
        <v>11</v>
      </c>
      <c r="H23" s="21">
        <v>11</v>
      </c>
      <c r="I23" s="21">
        <v>0</v>
      </c>
      <c r="J23" s="21">
        <v>0</v>
      </c>
      <c r="K23" s="21">
        <v>0</v>
      </c>
      <c r="L23" s="21">
        <f>H23+(I23*2)+(J23*3)+(K23*4)</f>
        <v>11</v>
      </c>
      <c r="M23" s="21">
        <v>7</v>
      </c>
      <c r="N23" s="21">
        <v>0</v>
      </c>
      <c r="O23" s="21">
        <v>2</v>
      </c>
      <c r="P23" s="21">
        <v>8</v>
      </c>
      <c r="Q23" s="21">
        <v>4</v>
      </c>
      <c r="R23" s="21">
        <v>7</v>
      </c>
      <c r="S23" s="20">
        <v>0.40909090909090912</v>
      </c>
      <c r="T23" s="5" t="str">
        <f>IF(E23&gt;=VLOOKUP(B23,[1]規定打席!$A$2:$C$10,3,0),"○","-")</f>
        <v>○</v>
      </c>
      <c r="U23" s="5">
        <f>VLOOKUP(B23,[1]規定打席!$A$2:$C$10,3,0)</f>
        <v>23</v>
      </c>
      <c r="W23" s="27" t="s">
        <v>65</v>
      </c>
      <c r="X23" s="62" t="s">
        <v>62</v>
      </c>
      <c r="Y23" s="62">
        <v>5</v>
      </c>
      <c r="Z23" s="62">
        <v>9</v>
      </c>
      <c r="AA23" s="59"/>
      <c r="AB23" s="54">
        <f>Y23/Z23*7</f>
        <v>3.8888888888888893</v>
      </c>
      <c r="AF23" s="39"/>
      <c r="AG23" s="38"/>
      <c r="AH23" s="33"/>
      <c r="AI23" s="36"/>
      <c r="AJ23" s="35"/>
      <c r="AK23" s="34"/>
      <c r="AL23" s="33"/>
      <c r="AM23" s="31"/>
      <c r="AN23" s="30"/>
      <c r="AO23" s="30"/>
      <c r="AP23" s="29"/>
      <c r="AQ23" s="32"/>
      <c r="AR23" s="31"/>
      <c r="AS23" s="30"/>
      <c r="AT23" s="30"/>
      <c r="AU23" s="30"/>
      <c r="AV23" s="30"/>
      <c r="AW23" s="29"/>
      <c r="AX23" s="28"/>
      <c r="AY23" s="27"/>
      <c r="AZ23" s="27"/>
    </row>
    <row r="24" spans="1:52" s="3" customFormat="1" ht="17.649999999999999" x14ac:dyDescent="0.65">
      <c r="A24" s="21" t="s">
        <v>94</v>
      </c>
      <c r="B24" s="70" t="s">
        <v>62</v>
      </c>
      <c r="C24" s="26">
        <v>9</v>
      </c>
      <c r="D24" s="20">
        <v>0.30769230769230771</v>
      </c>
      <c r="E24" s="21">
        <v>29</v>
      </c>
      <c r="F24" s="21">
        <v>26</v>
      </c>
      <c r="G24" s="21">
        <v>8</v>
      </c>
      <c r="H24" s="21">
        <v>8</v>
      </c>
      <c r="I24" s="21">
        <v>0</v>
      </c>
      <c r="J24" s="21">
        <v>0</v>
      </c>
      <c r="K24" s="21">
        <v>0</v>
      </c>
      <c r="L24" s="21">
        <f>H24+(I24*2)+(J24*3)+(K24*4)</f>
        <v>8</v>
      </c>
      <c r="M24" s="21">
        <v>3</v>
      </c>
      <c r="N24" s="21">
        <v>0</v>
      </c>
      <c r="O24" s="21">
        <v>2</v>
      </c>
      <c r="P24" s="21">
        <v>1</v>
      </c>
      <c r="Q24" s="21">
        <v>4</v>
      </c>
      <c r="R24" s="21">
        <v>5</v>
      </c>
      <c r="S24" s="20">
        <v>0.37931034482758619</v>
      </c>
      <c r="T24" s="5" t="str">
        <f>IF(E24&gt;=VLOOKUP(B24,[1]規定打席!$A$2:$C$10,3,0),"○","-")</f>
        <v>○</v>
      </c>
      <c r="U24" s="5">
        <f>VLOOKUP(B24,[1]規定打席!$A$2:$C$10,3,0)</f>
        <v>23</v>
      </c>
      <c r="W24" s="57" t="s">
        <v>67</v>
      </c>
      <c r="X24" s="62" t="s">
        <v>62</v>
      </c>
      <c r="Y24" s="62">
        <v>2</v>
      </c>
      <c r="Z24" s="62">
        <v>7</v>
      </c>
      <c r="AA24" s="55"/>
      <c r="AB24" s="54">
        <f>Y24/Z24*7</f>
        <v>2</v>
      </c>
      <c r="AF24" s="39"/>
      <c r="AG24" s="38"/>
      <c r="AH24" s="33"/>
      <c r="AI24" s="36"/>
      <c r="AJ24" s="35"/>
      <c r="AK24" s="34"/>
      <c r="AL24" s="33"/>
      <c r="AM24" s="31"/>
      <c r="AN24" s="30"/>
      <c r="AO24" s="30"/>
      <c r="AP24" s="29"/>
      <c r="AQ24" s="32"/>
      <c r="AR24" s="31"/>
      <c r="AS24" s="30"/>
      <c r="AT24" s="30"/>
      <c r="AU24" s="30"/>
      <c r="AV24" s="30"/>
      <c r="AW24" s="29"/>
      <c r="AX24" s="28"/>
      <c r="AY24" s="27"/>
      <c r="AZ24" s="27"/>
    </row>
    <row r="25" spans="1:52" s="3" customFormat="1" ht="17.649999999999999" x14ac:dyDescent="0.65">
      <c r="A25" s="21" t="s">
        <v>92</v>
      </c>
      <c r="B25" s="70" t="s">
        <v>62</v>
      </c>
      <c r="C25" s="26">
        <v>21</v>
      </c>
      <c r="D25" s="20">
        <v>0.2857142857142857</v>
      </c>
      <c r="E25" s="21">
        <v>34</v>
      </c>
      <c r="F25" s="21">
        <v>28</v>
      </c>
      <c r="G25" s="21">
        <v>8</v>
      </c>
      <c r="H25" s="21">
        <v>8</v>
      </c>
      <c r="I25" s="21">
        <v>0</v>
      </c>
      <c r="J25" s="21">
        <v>0</v>
      </c>
      <c r="K25" s="21">
        <v>0</v>
      </c>
      <c r="L25" s="21">
        <f>H25+(I25*2)+(J25*3)+(K25*4)</f>
        <v>8</v>
      </c>
      <c r="M25" s="21">
        <v>6</v>
      </c>
      <c r="N25" s="21">
        <v>0</v>
      </c>
      <c r="O25" s="21">
        <v>2</v>
      </c>
      <c r="P25" s="21">
        <v>0</v>
      </c>
      <c r="Q25" s="21">
        <v>3</v>
      </c>
      <c r="R25" s="21">
        <v>6</v>
      </c>
      <c r="S25" s="20">
        <v>0.41176470588235292</v>
      </c>
      <c r="T25" s="5" t="str">
        <f>IF(E25&gt;=VLOOKUP(B25,[1]規定打席!$A$2:$C$10,3,0),"○","-")</f>
        <v>○</v>
      </c>
      <c r="U25" s="5">
        <f>VLOOKUP(B25,[1]規定打席!$A$2:$C$10,3,0)</f>
        <v>23</v>
      </c>
      <c r="W25" s="27" t="s">
        <v>68</v>
      </c>
      <c r="X25" s="62" t="s">
        <v>62</v>
      </c>
      <c r="Y25" s="62">
        <v>8</v>
      </c>
      <c r="Z25" s="62">
        <v>6</v>
      </c>
      <c r="AA25" s="55"/>
      <c r="AB25" s="54">
        <f>Y25/Z25*7</f>
        <v>9.3333333333333321</v>
      </c>
      <c r="AF25" s="39"/>
      <c r="AG25" s="38"/>
      <c r="AH25" s="37"/>
      <c r="AI25" s="36"/>
      <c r="AJ25" s="35"/>
      <c r="AK25" s="34"/>
      <c r="AL25" s="33"/>
      <c r="AM25" s="31"/>
      <c r="AN25" s="30"/>
      <c r="AO25" s="30"/>
      <c r="AP25" s="29"/>
      <c r="AQ25" s="32"/>
      <c r="AR25" s="31"/>
      <c r="AS25" s="30"/>
      <c r="AT25" s="30"/>
      <c r="AU25" s="30"/>
      <c r="AV25" s="30"/>
      <c r="AW25" s="29"/>
      <c r="AX25" s="28"/>
      <c r="AY25" s="27"/>
      <c r="AZ25" s="27"/>
    </row>
    <row r="26" spans="1:52" s="3" customFormat="1" ht="17.649999999999999" x14ac:dyDescent="0.65">
      <c r="A26" s="21" t="s">
        <v>102</v>
      </c>
      <c r="B26" s="70" t="s">
        <v>62</v>
      </c>
      <c r="C26" s="26">
        <v>19</v>
      </c>
      <c r="D26" s="20">
        <v>0.23333333333333334</v>
      </c>
      <c r="E26" s="51">
        <v>38</v>
      </c>
      <c r="F26" s="51">
        <v>30</v>
      </c>
      <c r="G26" s="51">
        <v>7</v>
      </c>
      <c r="H26" s="51">
        <v>6</v>
      </c>
      <c r="I26" s="51">
        <v>1</v>
      </c>
      <c r="J26" s="21">
        <v>0</v>
      </c>
      <c r="K26" s="21">
        <v>0</v>
      </c>
      <c r="L26" s="21">
        <f>H26+(I26*2)+(J26*3)+(K26*4)</f>
        <v>8</v>
      </c>
      <c r="M26" s="51">
        <v>8</v>
      </c>
      <c r="N26" s="21">
        <v>0</v>
      </c>
      <c r="O26" s="51">
        <v>1</v>
      </c>
      <c r="P26" s="51">
        <v>3</v>
      </c>
      <c r="Q26" s="51">
        <v>6</v>
      </c>
      <c r="R26" s="51">
        <v>4</v>
      </c>
      <c r="S26" s="20">
        <v>0.39473684210526316</v>
      </c>
      <c r="T26" s="5" t="str">
        <f>IF(E26&gt;=VLOOKUP(B26,[1]規定打席!$A$2:$C$10,3,0),"○","-")</f>
        <v>○</v>
      </c>
      <c r="U26" s="5">
        <f>VLOOKUP(B26,[1]規定打席!$A$2:$C$10,3,0)</f>
        <v>23</v>
      </c>
      <c r="W26" s="27" t="s">
        <v>70</v>
      </c>
      <c r="X26" s="62" t="s">
        <v>62</v>
      </c>
      <c r="Y26" s="62">
        <v>1</v>
      </c>
      <c r="Z26" s="62">
        <v>6</v>
      </c>
      <c r="AA26" s="59"/>
      <c r="AB26" s="54">
        <f>Y26/Z26*7</f>
        <v>1.1666666666666665</v>
      </c>
      <c r="AF26" s="39"/>
      <c r="AG26" s="38"/>
      <c r="AH26" s="37"/>
      <c r="AI26" s="36"/>
      <c r="AJ26" s="35"/>
      <c r="AK26" s="34"/>
      <c r="AL26" s="33"/>
      <c r="AM26" s="31"/>
      <c r="AN26" s="30"/>
      <c r="AO26" s="30"/>
      <c r="AP26" s="29"/>
      <c r="AQ26" s="32"/>
      <c r="AR26" s="31"/>
      <c r="AS26" s="30"/>
      <c r="AT26" s="30"/>
      <c r="AU26" s="30"/>
      <c r="AV26" s="30"/>
      <c r="AW26" s="29"/>
      <c r="AX26" s="28"/>
      <c r="AY26" s="27"/>
      <c r="AZ26" s="27"/>
    </row>
    <row r="27" spans="1:52" s="3" customFormat="1" ht="17.649999999999999" x14ac:dyDescent="0.65">
      <c r="A27" s="21" t="s">
        <v>99</v>
      </c>
      <c r="B27" s="70" t="s">
        <v>62</v>
      </c>
      <c r="C27" s="26">
        <v>23</v>
      </c>
      <c r="D27" s="20">
        <v>0.3</v>
      </c>
      <c r="E27" s="51">
        <v>24</v>
      </c>
      <c r="F27" s="51">
        <v>20</v>
      </c>
      <c r="G27" s="51">
        <v>6</v>
      </c>
      <c r="H27" s="51">
        <v>5</v>
      </c>
      <c r="I27" s="51">
        <v>1</v>
      </c>
      <c r="J27" s="21">
        <v>0</v>
      </c>
      <c r="K27" s="21">
        <v>0</v>
      </c>
      <c r="L27" s="21">
        <f>H27+(I27*2)+(J27*3)+(K27*4)</f>
        <v>7</v>
      </c>
      <c r="M27" s="51">
        <v>4</v>
      </c>
      <c r="N27" s="21">
        <v>0</v>
      </c>
      <c r="O27" s="51">
        <v>1</v>
      </c>
      <c r="P27" s="51">
        <v>0</v>
      </c>
      <c r="Q27" s="51">
        <v>4</v>
      </c>
      <c r="R27" s="51">
        <v>3</v>
      </c>
      <c r="S27" s="20">
        <v>0.41666666666666669</v>
      </c>
      <c r="T27" s="5" t="str">
        <f>IF(E27&gt;=VLOOKUP(B27,[1]規定打席!$A$2:$C$10,3,0),"○","-")</f>
        <v>○</v>
      </c>
      <c r="U27" s="5">
        <f>VLOOKUP(B27,[1]規定打席!$A$2:$C$10,3,0)</f>
        <v>23</v>
      </c>
      <c r="W27" s="27" t="s">
        <v>72</v>
      </c>
      <c r="X27" s="62" t="s">
        <v>73</v>
      </c>
      <c r="Y27" s="62">
        <v>3</v>
      </c>
      <c r="Z27" s="62">
        <v>10</v>
      </c>
      <c r="AA27" s="64" t="s">
        <v>45</v>
      </c>
      <c r="AB27" s="54">
        <f>Z27/Y27*7</f>
        <v>23.333333333333336</v>
      </c>
      <c r="AF27" s="39"/>
      <c r="AG27" s="38"/>
      <c r="AH27" s="33"/>
      <c r="AI27" s="36"/>
      <c r="AJ27" s="35"/>
      <c r="AK27" s="34"/>
      <c r="AL27" s="33"/>
      <c r="AM27" s="31"/>
      <c r="AN27" s="30"/>
      <c r="AO27" s="30"/>
      <c r="AP27" s="29"/>
      <c r="AQ27" s="32"/>
      <c r="AR27" s="31"/>
      <c r="AS27" s="30"/>
      <c r="AT27" s="30"/>
      <c r="AU27" s="30"/>
      <c r="AV27" s="30"/>
      <c r="AW27" s="29"/>
      <c r="AX27" s="28"/>
      <c r="AY27" s="27"/>
      <c r="AZ27" s="27"/>
    </row>
    <row r="28" spans="1:52" s="3" customFormat="1" ht="17.649999999999999" x14ac:dyDescent="0.65">
      <c r="A28" s="21" t="s">
        <v>101</v>
      </c>
      <c r="B28" s="70" t="s">
        <v>62</v>
      </c>
      <c r="C28" s="26">
        <v>18</v>
      </c>
      <c r="D28" s="20">
        <v>0.19230769230769232</v>
      </c>
      <c r="E28" s="51">
        <v>28</v>
      </c>
      <c r="F28" s="51">
        <v>26</v>
      </c>
      <c r="G28" s="51">
        <v>5</v>
      </c>
      <c r="H28" s="21">
        <v>0</v>
      </c>
      <c r="I28" s="21">
        <v>0</v>
      </c>
      <c r="J28" s="21">
        <v>0</v>
      </c>
      <c r="K28" s="21">
        <v>0</v>
      </c>
      <c r="L28" s="21">
        <f>H28+(I28*2)+(J28*3)+(K28*4)</f>
        <v>0</v>
      </c>
      <c r="M28" s="51">
        <v>2</v>
      </c>
      <c r="N28" s="21">
        <v>0</v>
      </c>
      <c r="O28" s="51">
        <v>2</v>
      </c>
      <c r="P28" s="51">
        <v>0</v>
      </c>
      <c r="Q28" s="51">
        <v>2</v>
      </c>
      <c r="R28" s="51">
        <v>2</v>
      </c>
      <c r="S28" s="20">
        <v>0.25</v>
      </c>
      <c r="T28" s="5" t="str">
        <f>IF(E28&gt;=VLOOKUP(B28,[1]規定打席!$A$2:$C$10,3,0),"○","-")</f>
        <v>○</v>
      </c>
      <c r="U28" s="5">
        <f>VLOOKUP(B28,[1]規定打席!$A$2:$C$10,3,0)</f>
        <v>23</v>
      </c>
      <c r="W28" s="27" t="s">
        <v>75</v>
      </c>
      <c r="X28" s="62" t="s">
        <v>73</v>
      </c>
      <c r="Y28" s="62">
        <v>7</v>
      </c>
      <c r="Z28" s="62">
        <v>12</v>
      </c>
      <c r="AA28" s="64" t="s">
        <v>45</v>
      </c>
      <c r="AB28" s="54">
        <f>Z28/Y28*7</f>
        <v>12</v>
      </c>
      <c r="AF28" s="39"/>
      <c r="AG28" s="38"/>
      <c r="AH28" s="33"/>
      <c r="AI28" s="36"/>
      <c r="AJ28" s="35"/>
      <c r="AK28" s="34"/>
      <c r="AL28" s="33"/>
      <c r="AM28" s="31"/>
      <c r="AN28" s="30"/>
      <c r="AO28" s="30"/>
      <c r="AP28" s="29"/>
      <c r="AQ28" s="32"/>
      <c r="AR28" s="31"/>
      <c r="AS28" s="30"/>
      <c r="AT28" s="30"/>
      <c r="AU28" s="30"/>
      <c r="AV28" s="30"/>
      <c r="AW28" s="29"/>
      <c r="AX28" s="28"/>
      <c r="AY28" s="27"/>
      <c r="AZ28" s="27"/>
    </row>
    <row r="29" spans="1:52" s="3" customFormat="1" ht="17.649999999999999" x14ac:dyDescent="0.65">
      <c r="A29" s="21" t="s">
        <v>97</v>
      </c>
      <c r="B29" s="70" t="s">
        <v>62</v>
      </c>
      <c r="C29" s="26">
        <v>3</v>
      </c>
      <c r="D29" s="20">
        <v>0.15384615384615385</v>
      </c>
      <c r="E29" s="51">
        <v>27</v>
      </c>
      <c r="F29" s="51">
        <v>26</v>
      </c>
      <c r="G29" s="51">
        <v>4</v>
      </c>
      <c r="H29" s="21">
        <v>0</v>
      </c>
      <c r="I29" s="21">
        <v>0</v>
      </c>
      <c r="J29" s="21">
        <v>0</v>
      </c>
      <c r="K29" s="21">
        <v>0</v>
      </c>
      <c r="L29" s="21">
        <f>H29+(I29*2)+(J29*3)+(K29*4)</f>
        <v>0</v>
      </c>
      <c r="M29" s="51">
        <v>1</v>
      </c>
      <c r="N29" s="21">
        <v>0</v>
      </c>
      <c r="O29" s="51">
        <v>7</v>
      </c>
      <c r="P29" s="51">
        <v>1</v>
      </c>
      <c r="Q29" s="51">
        <v>5</v>
      </c>
      <c r="R29" s="51">
        <v>3</v>
      </c>
      <c r="S29" s="20">
        <v>0.18518518518518517</v>
      </c>
      <c r="T29" s="5" t="str">
        <f>IF(E29&gt;=VLOOKUP(B29,[1]規定打席!$A$2:$C$10,3,0),"○","-")</f>
        <v>○</v>
      </c>
      <c r="U29" s="5">
        <f>VLOOKUP(B29,[1]規定打席!$A$2:$C$10,3,0)</f>
        <v>23</v>
      </c>
      <c r="W29" s="27" t="s">
        <v>77</v>
      </c>
      <c r="X29" s="62" t="s">
        <v>73</v>
      </c>
      <c r="Y29" s="62">
        <v>4</v>
      </c>
      <c r="Z29" s="62">
        <v>6</v>
      </c>
      <c r="AA29" s="59"/>
      <c r="AB29" s="54">
        <f>Z29/Y29*7</f>
        <v>10.5</v>
      </c>
      <c r="AF29" s="39"/>
      <c r="AG29" s="38"/>
      <c r="AH29" s="33"/>
      <c r="AI29" s="36"/>
      <c r="AJ29" s="35"/>
      <c r="AK29" s="34"/>
      <c r="AL29" s="33"/>
      <c r="AM29" s="31"/>
      <c r="AN29" s="30"/>
      <c r="AO29" s="30"/>
      <c r="AP29" s="29"/>
      <c r="AQ29" s="32"/>
      <c r="AR29" s="31"/>
      <c r="AS29" s="30"/>
      <c r="AT29" s="30"/>
      <c r="AU29" s="30"/>
      <c r="AV29" s="30"/>
      <c r="AW29" s="29"/>
      <c r="AX29" s="28"/>
      <c r="AY29" s="27"/>
      <c r="AZ29" s="27"/>
    </row>
    <row r="30" spans="1:52" s="3" customFormat="1" ht="17.649999999999999" x14ac:dyDescent="0.65">
      <c r="A30" s="8" t="s">
        <v>154</v>
      </c>
      <c r="B30" s="69" t="s">
        <v>62</v>
      </c>
      <c r="C30" s="25">
        <v>8</v>
      </c>
      <c r="D30" s="17">
        <v>0.6470588235294118</v>
      </c>
      <c r="E30" s="52">
        <v>22</v>
      </c>
      <c r="F30" s="52">
        <v>17</v>
      </c>
      <c r="G30" s="52">
        <v>11</v>
      </c>
      <c r="H30" s="52">
        <v>6</v>
      </c>
      <c r="I30" s="52">
        <v>3</v>
      </c>
      <c r="J30" s="52">
        <v>1</v>
      </c>
      <c r="K30" s="52">
        <v>1</v>
      </c>
      <c r="L30" s="8">
        <f>H30+(I30*2)+(J30*3)+(K30*4)</f>
        <v>19</v>
      </c>
      <c r="M30" s="52">
        <v>5</v>
      </c>
      <c r="N30" s="52">
        <v>0</v>
      </c>
      <c r="O30" s="52">
        <v>1</v>
      </c>
      <c r="P30" s="52">
        <v>2</v>
      </c>
      <c r="Q30" s="52">
        <v>3</v>
      </c>
      <c r="R30" s="52">
        <v>10</v>
      </c>
      <c r="S30" s="17">
        <v>0.72727272727272729</v>
      </c>
      <c r="T30" s="5" t="str">
        <f>IF(E30&gt;=VLOOKUP(B30,[1]規定打席!$A$2:$C$10,3,0),"○","-")</f>
        <v>-</v>
      </c>
      <c r="U30" s="5">
        <f>VLOOKUP(B30,[1]規定打席!$A$2:$C$10,3,0)</f>
        <v>23</v>
      </c>
      <c r="W30" s="57" t="s">
        <v>79</v>
      </c>
      <c r="X30" s="62" t="s">
        <v>73</v>
      </c>
      <c r="Y30" s="62">
        <v>2</v>
      </c>
      <c r="Z30" s="62">
        <v>2</v>
      </c>
      <c r="AA30" s="55"/>
      <c r="AB30" s="54">
        <f>Z30/Y30*7</f>
        <v>7</v>
      </c>
      <c r="AF30" s="39"/>
      <c r="AG30" s="38"/>
      <c r="AH30" s="33"/>
      <c r="AI30" s="36"/>
      <c r="AJ30" s="35"/>
      <c r="AK30" s="34"/>
      <c r="AL30" s="33"/>
      <c r="AM30" s="31"/>
      <c r="AN30" s="30"/>
      <c r="AO30" s="30"/>
      <c r="AP30" s="29"/>
      <c r="AQ30" s="32"/>
      <c r="AR30" s="31"/>
      <c r="AS30" s="30"/>
      <c r="AT30" s="30"/>
      <c r="AU30" s="30"/>
      <c r="AV30" s="30"/>
      <c r="AW30" s="29"/>
      <c r="AX30" s="28"/>
      <c r="AY30" s="27"/>
      <c r="AZ30" s="27"/>
    </row>
    <row r="31" spans="1:52" s="3" customFormat="1" ht="17.649999999999999" x14ac:dyDescent="0.65">
      <c r="A31" s="8" t="s">
        <v>157</v>
      </c>
      <c r="B31" s="69" t="s">
        <v>62</v>
      </c>
      <c r="C31" s="25">
        <v>22</v>
      </c>
      <c r="D31" s="17">
        <v>0.1875</v>
      </c>
      <c r="E31" s="52">
        <v>16</v>
      </c>
      <c r="F31" s="52">
        <v>16</v>
      </c>
      <c r="G31" s="52">
        <v>3</v>
      </c>
      <c r="H31" s="52">
        <v>3</v>
      </c>
      <c r="I31" s="52">
        <v>0</v>
      </c>
      <c r="J31" s="52">
        <v>0</v>
      </c>
      <c r="K31" s="52">
        <v>0</v>
      </c>
      <c r="L31" s="8">
        <f>H31+(I31*2)+(J31*3)+(K31*4)</f>
        <v>3</v>
      </c>
      <c r="M31" s="52">
        <v>0</v>
      </c>
      <c r="N31" s="52">
        <v>0</v>
      </c>
      <c r="O31" s="52">
        <v>2</v>
      </c>
      <c r="P31" s="52">
        <v>1</v>
      </c>
      <c r="Q31" s="52">
        <v>0</v>
      </c>
      <c r="R31" s="52">
        <v>1</v>
      </c>
      <c r="S31" s="17">
        <v>1</v>
      </c>
      <c r="T31" s="5" t="str">
        <f>IF(E31&gt;=VLOOKUP(B31,[1]規定打席!$A$2:$C$10,3,0),"○","-")</f>
        <v>-</v>
      </c>
      <c r="U31" s="5">
        <f>VLOOKUP(B31,[1]規定打席!$A$2:$C$10,3,0)</f>
        <v>23</v>
      </c>
      <c r="W31" s="27" t="s">
        <v>81</v>
      </c>
      <c r="X31" s="62" t="s">
        <v>73</v>
      </c>
      <c r="Y31" s="62">
        <v>0</v>
      </c>
      <c r="Z31" s="62">
        <v>1</v>
      </c>
      <c r="AA31" s="55"/>
      <c r="AB31" s="54" t="e">
        <f>Z31/Y31*7</f>
        <v>#DIV/0!</v>
      </c>
      <c r="AF31" s="39"/>
      <c r="AG31" s="38"/>
      <c r="AH31" s="37"/>
      <c r="AI31" s="36"/>
      <c r="AJ31" s="35"/>
      <c r="AK31" s="34"/>
      <c r="AL31" s="33"/>
      <c r="AM31" s="31"/>
      <c r="AN31" s="30"/>
      <c r="AO31" s="30"/>
      <c r="AP31" s="29"/>
      <c r="AQ31" s="32"/>
      <c r="AR31" s="31"/>
      <c r="AS31" s="30"/>
      <c r="AT31" s="30"/>
      <c r="AU31" s="30"/>
      <c r="AV31" s="30"/>
      <c r="AW31" s="29"/>
      <c r="AX31" s="28"/>
      <c r="AY31" s="27"/>
      <c r="AZ31" s="27"/>
    </row>
    <row r="32" spans="1:52" s="3" customFormat="1" ht="17.649999999999999" x14ac:dyDescent="0.65">
      <c r="A32" s="8" t="s">
        <v>156</v>
      </c>
      <c r="B32" s="69" t="s">
        <v>62</v>
      </c>
      <c r="C32" s="25"/>
      <c r="D32" s="17">
        <v>0.25</v>
      </c>
      <c r="E32" s="52">
        <v>8</v>
      </c>
      <c r="F32" s="52">
        <v>8</v>
      </c>
      <c r="G32" s="52">
        <v>2</v>
      </c>
      <c r="H32" s="52">
        <v>2</v>
      </c>
      <c r="I32" s="52">
        <v>0</v>
      </c>
      <c r="J32" s="52">
        <v>0</v>
      </c>
      <c r="K32" s="52">
        <v>0</v>
      </c>
      <c r="L32" s="8">
        <f>H32+(I32*2)+(J32*3)+(K32*4)</f>
        <v>2</v>
      </c>
      <c r="M32" s="52">
        <v>0</v>
      </c>
      <c r="N32" s="52">
        <v>0</v>
      </c>
      <c r="O32" s="52">
        <v>1</v>
      </c>
      <c r="P32" s="52">
        <v>1</v>
      </c>
      <c r="Q32" s="52">
        <v>1</v>
      </c>
      <c r="R32" s="52">
        <v>1</v>
      </c>
      <c r="S32" s="17">
        <v>0.25</v>
      </c>
      <c r="T32" s="5" t="str">
        <f>IF(E32&gt;=VLOOKUP(B32,[1]規定打席!$A$2:$C$10,3,0),"○","-")</f>
        <v>-</v>
      </c>
      <c r="U32" s="5">
        <f>VLOOKUP(B32,[1]規定打席!$A$2:$C$10,3,0)</f>
        <v>23</v>
      </c>
      <c r="W32" s="27" t="s">
        <v>83</v>
      </c>
      <c r="X32" s="62" t="s">
        <v>73</v>
      </c>
      <c r="Y32" s="62">
        <v>4</v>
      </c>
      <c r="Z32" s="62">
        <v>4</v>
      </c>
      <c r="AA32" s="64" t="s">
        <v>45</v>
      </c>
      <c r="AB32" s="54">
        <f>Z32/Y32*7</f>
        <v>7</v>
      </c>
      <c r="AF32" s="39"/>
      <c r="AG32" s="38"/>
      <c r="AH32" s="33"/>
      <c r="AI32" s="36"/>
      <c r="AJ32" s="35"/>
      <c r="AK32" s="34"/>
      <c r="AL32" s="33"/>
      <c r="AM32" s="31"/>
      <c r="AN32" s="30"/>
      <c r="AO32" s="30"/>
      <c r="AP32" s="29"/>
      <c r="AQ32" s="32"/>
      <c r="AR32" s="31"/>
      <c r="AS32" s="30"/>
      <c r="AT32" s="30"/>
      <c r="AU32" s="30"/>
      <c r="AV32" s="30"/>
      <c r="AW32" s="29"/>
      <c r="AX32" s="28"/>
      <c r="AY32" s="27"/>
      <c r="AZ32" s="27"/>
    </row>
    <row r="33" spans="1:52" s="3" customFormat="1" ht="17.649999999999999" x14ac:dyDescent="0.65">
      <c r="A33" s="8" t="s">
        <v>155</v>
      </c>
      <c r="B33" s="69" t="s">
        <v>62</v>
      </c>
      <c r="C33" s="25">
        <v>25</v>
      </c>
      <c r="D33" s="17">
        <v>0</v>
      </c>
      <c r="E33" s="52">
        <v>11</v>
      </c>
      <c r="F33" s="52">
        <v>8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8">
        <f>H33+(I33*2)+(J33*3)+(K33*4)</f>
        <v>0</v>
      </c>
      <c r="M33" s="52">
        <v>3</v>
      </c>
      <c r="N33" s="52">
        <v>0</v>
      </c>
      <c r="O33" s="52">
        <v>2</v>
      </c>
      <c r="P33" s="52">
        <v>0</v>
      </c>
      <c r="Q33" s="52">
        <v>0</v>
      </c>
      <c r="R33" s="52">
        <v>1</v>
      </c>
      <c r="S33" s="17">
        <v>0.27272727272727271</v>
      </c>
      <c r="T33" s="5" t="str">
        <f>IF(E33&gt;=VLOOKUP(B33,[1]規定打席!$A$2:$C$10,3,0),"○","-")</f>
        <v>-</v>
      </c>
      <c r="U33" s="5">
        <f>VLOOKUP(B33,[1]規定打席!$A$2:$C$10,3,0)</f>
        <v>23</v>
      </c>
      <c r="W33" s="27" t="s">
        <v>85</v>
      </c>
      <c r="X33" s="62" t="s">
        <v>73</v>
      </c>
      <c r="Y33" s="62">
        <v>0</v>
      </c>
      <c r="Z33" s="62">
        <v>5</v>
      </c>
      <c r="AA33" s="55"/>
      <c r="AB33" s="54" t="e">
        <f>Z33/Y33*7</f>
        <v>#DIV/0!</v>
      </c>
      <c r="AF33" s="39"/>
      <c r="AG33" s="38"/>
      <c r="AH33" s="33"/>
      <c r="AI33" s="36"/>
      <c r="AJ33" s="35"/>
      <c r="AK33" s="34"/>
      <c r="AL33" s="33"/>
      <c r="AM33" s="31"/>
      <c r="AN33" s="30"/>
      <c r="AO33" s="30"/>
      <c r="AP33" s="29"/>
      <c r="AQ33" s="32"/>
      <c r="AR33" s="31"/>
      <c r="AS33" s="30"/>
      <c r="AT33" s="30"/>
      <c r="AU33" s="30"/>
      <c r="AV33" s="30"/>
      <c r="AW33" s="29"/>
      <c r="AX33" s="28"/>
      <c r="AY33" s="27"/>
      <c r="AZ33" s="27"/>
    </row>
    <row r="34" spans="1:52" s="3" customFormat="1" ht="17.649999999999999" x14ac:dyDescent="0.65">
      <c r="A34" s="21" t="s">
        <v>25</v>
      </c>
      <c r="B34" s="63" t="s">
        <v>26</v>
      </c>
      <c r="C34" s="26">
        <v>19</v>
      </c>
      <c r="D34" s="20">
        <f>IF(F34=0,0,(G34/F34))</f>
        <v>0.44827586206896552</v>
      </c>
      <c r="E34" s="21">
        <v>30</v>
      </c>
      <c r="F34" s="21">
        <v>29</v>
      </c>
      <c r="G34" s="21">
        <v>13</v>
      </c>
      <c r="H34" s="21">
        <v>10</v>
      </c>
      <c r="I34" s="21">
        <v>2</v>
      </c>
      <c r="J34" s="21">
        <v>0</v>
      </c>
      <c r="K34" s="21">
        <v>1</v>
      </c>
      <c r="L34" s="21">
        <f>H34+(I34*2)+(J34*3)+(K34*4)</f>
        <v>18</v>
      </c>
      <c r="M34" s="21">
        <v>1</v>
      </c>
      <c r="N34" s="21">
        <v>0</v>
      </c>
      <c r="O34" s="21">
        <v>2</v>
      </c>
      <c r="P34" s="21">
        <v>9</v>
      </c>
      <c r="Q34" s="21">
        <v>14</v>
      </c>
      <c r="R34" s="21">
        <v>7</v>
      </c>
      <c r="S34" s="20">
        <f>IF(E34=0,0,((G34+M34)/E34))</f>
        <v>0.46666666666666667</v>
      </c>
      <c r="T34" s="5" t="str">
        <f>IF(E34&gt;=VLOOKUP(B34,[1]規定打席!$A$2:$C$10,3,0),"○","-")</f>
        <v>○</v>
      </c>
      <c r="U34" s="5">
        <f>VLOOKUP(B34,[1]規定打席!$A$2:$C$10,3,0)</f>
        <v>23</v>
      </c>
      <c r="W34" s="66" t="s">
        <v>86</v>
      </c>
      <c r="X34" s="68" t="s">
        <v>34</v>
      </c>
      <c r="Y34" s="68">
        <v>50</v>
      </c>
      <c r="Z34" s="68">
        <v>69</v>
      </c>
      <c r="AA34" s="55"/>
      <c r="AB34" s="54">
        <f>Y34/Z34*7</f>
        <v>5.0724637681159424</v>
      </c>
      <c r="AF34" s="39"/>
      <c r="AG34" s="38"/>
      <c r="AH34" s="33"/>
      <c r="AI34" s="36"/>
      <c r="AJ34" s="35"/>
      <c r="AK34" s="34"/>
      <c r="AL34" s="33"/>
      <c r="AM34" s="31"/>
      <c r="AN34" s="30"/>
      <c r="AO34" s="30"/>
      <c r="AP34" s="29"/>
      <c r="AQ34" s="32"/>
      <c r="AR34" s="31"/>
      <c r="AS34" s="30"/>
      <c r="AT34" s="30"/>
      <c r="AU34" s="30"/>
      <c r="AV34" s="30"/>
      <c r="AW34" s="29"/>
      <c r="AX34" s="28"/>
      <c r="AY34" s="27"/>
      <c r="AZ34" s="27"/>
    </row>
    <row r="35" spans="1:52" s="3" customFormat="1" ht="17.649999999999999" x14ac:dyDescent="0.65">
      <c r="A35" s="21" t="s">
        <v>52</v>
      </c>
      <c r="B35" s="63" t="s">
        <v>26</v>
      </c>
      <c r="C35" s="26">
        <v>11</v>
      </c>
      <c r="D35" s="20">
        <f>IF(F35=0,0,(G35/F35))</f>
        <v>0.3</v>
      </c>
      <c r="E35" s="21">
        <v>38</v>
      </c>
      <c r="F35" s="21">
        <v>30</v>
      </c>
      <c r="G35" s="21">
        <v>9</v>
      </c>
      <c r="H35" s="21">
        <v>5</v>
      </c>
      <c r="I35" s="21">
        <v>2</v>
      </c>
      <c r="J35" s="21">
        <v>0</v>
      </c>
      <c r="K35" s="21">
        <v>2</v>
      </c>
      <c r="L35" s="21">
        <f>H35+(I35*2)+(J35*3)+(K35*4)</f>
        <v>17</v>
      </c>
      <c r="M35" s="21">
        <v>8</v>
      </c>
      <c r="N35" s="21">
        <v>0</v>
      </c>
      <c r="O35" s="21">
        <v>4</v>
      </c>
      <c r="P35" s="21">
        <v>9</v>
      </c>
      <c r="Q35" s="21">
        <v>9</v>
      </c>
      <c r="R35" s="21">
        <v>8</v>
      </c>
      <c r="S35" s="20">
        <f>IF(E35=0,0,((G35+M35)/E35))</f>
        <v>0.44736842105263158</v>
      </c>
      <c r="T35" s="5" t="str">
        <f>IF(E35&gt;=VLOOKUP(B35,[1]規定打席!$A$2:$C$10,3,0),"○","-")</f>
        <v>○</v>
      </c>
      <c r="U35" s="5">
        <f>VLOOKUP(B35,[1]規定打席!$A$2:$C$10,3,0)</f>
        <v>23</v>
      </c>
      <c r="W35" s="65" t="s">
        <v>87</v>
      </c>
      <c r="X35" s="68" t="s">
        <v>34</v>
      </c>
      <c r="Y35" s="67">
        <v>2</v>
      </c>
      <c r="Z35" s="67">
        <v>2</v>
      </c>
      <c r="AA35" s="59"/>
      <c r="AB35" s="54">
        <f>Y35/Z35*7</f>
        <v>7</v>
      </c>
      <c r="AF35" s="39"/>
      <c r="AG35" s="38"/>
      <c r="AH35" s="37"/>
      <c r="AI35" s="36"/>
      <c r="AJ35" s="35"/>
      <c r="AK35" s="34"/>
      <c r="AL35" s="33"/>
      <c r="AM35" s="31"/>
      <c r="AN35" s="30"/>
      <c r="AO35" s="30"/>
      <c r="AP35" s="29"/>
      <c r="AQ35" s="32"/>
      <c r="AR35" s="31"/>
      <c r="AS35" s="30"/>
      <c r="AT35" s="30"/>
      <c r="AU35" s="30"/>
      <c r="AV35" s="30"/>
      <c r="AW35" s="29"/>
      <c r="AX35" s="28"/>
      <c r="AY35" s="27"/>
      <c r="AZ35" s="27"/>
    </row>
    <row r="36" spans="1:52" s="3" customFormat="1" ht="17.649999999999999" x14ac:dyDescent="0.65">
      <c r="A36" s="21" t="s">
        <v>29</v>
      </c>
      <c r="B36" s="63" t="s">
        <v>26</v>
      </c>
      <c r="C36" s="26">
        <v>18</v>
      </c>
      <c r="D36" s="20">
        <f>IF(F36=0,0,(G36/F36))</f>
        <v>0.42857142857142855</v>
      </c>
      <c r="E36" s="21">
        <v>26</v>
      </c>
      <c r="F36" s="21">
        <v>21</v>
      </c>
      <c r="G36" s="21">
        <v>9</v>
      </c>
      <c r="H36" s="21">
        <v>6</v>
      </c>
      <c r="I36" s="21">
        <v>3</v>
      </c>
      <c r="J36" s="21">
        <v>0</v>
      </c>
      <c r="K36" s="21">
        <v>0</v>
      </c>
      <c r="L36" s="21">
        <f>H36+(I36*2)+(J36*3)+(K36*4)</f>
        <v>12</v>
      </c>
      <c r="M36" s="21">
        <v>5</v>
      </c>
      <c r="N36" s="21">
        <v>0</v>
      </c>
      <c r="O36" s="21">
        <v>4</v>
      </c>
      <c r="P36" s="21">
        <v>6</v>
      </c>
      <c r="Q36" s="21">
        <v>3</v>
      </c>
      <c r="R36" s="21">
        <v>6</v>
      </c>
      <c r="S36" s="20">
        <f>IF(E36=0,0,((G36+M36)/E36))</f>
        <v>0.53846153846153844</v>
      </c>
      <c r="T36" s="5" t="str">
        <f>IF(E36&gt;=VLOOKUP(B36,[1]規定打席!$A$2:$C$10,3,0),"○","-")</f>
        <v>○</v>
      </c>
      <c r="U36" s="5">
        <f>VLOOKUP(B36,[1]規定打席!$A$2:$C$10,3,0)</f>
        <v>23</v>
      </c>
      <c r="W36" s="65" t="s">
        <v>53</v>
      </c>
      <c r="X36" s="66" t="s">
        <v>34</v>
      </c>
      <c r="Y36" s="65">
        <v>15</v>
      </c>
      <c r="Z36" s="65">
        <v>11</v>
      </c>
      <c r="AA36" s="55"/>
      <c r="AB36" s="54">
        <f>Y36/Z36*7</f>
        <v>9.545454545454545</v>
      </c>
      <c r="AF36" s="39"/>
      <c r="AG36" s="38"/>
      <c r="AH36" s="37"/>
      <c r="AI36" s="36"/>
      <c r="AJ36" s="35"/>
      <c r="AK36" s="34"/>
      <c r="AL36" s="33"/>
      <c r="AM36" s="31"/>
      <c r="AN36" s="30"/>
      <c r="AO36" s="30"/>
      <c r="AP36" s="29"/>
      <c r="AQ36" s="32"/>
      <c r="AR36" s="31"/>
      <c r="AS36" s="30"/>
      <c r="AT36" s="30"/>
      <c r="AU36" s="30"/>
      <c r="AV36" s="30"/>
      <c r="AW36" s="29"/>
      <c r="AX36" s="28"/>
      <c r="AY36" s="27"/>
      <c r="AZ36" s="27"/>
    </row>
    <row r="37" spans="1:52" s="3" customFormat="1" ht="17.649999999999999" x14ac:dyDescent="0.65">
      <c r="A37" s="21" t="s">
        <v>55</v>
      </c>
      <c r="B37" s="63" t="s">
        <v>26</v>
      </c>
      <c r="C37" s="26">
        <v>1</v>
      </c>
      <c r="D37" s="20">
        <f>IF(F37=0,0,(G37/F37))</f>
        <v>0.29032258064516131</v>
      </c>
      <c r="E37" s="21">
        <v>32</v>
      </c>
      <c r="F37" s="21">
        <v>31</v>
      </c>
      <c r="G37" s="21">
        <v>9</v>
      </c>
      <c r="H37" s="21">
        <v>7</v>
      </c>
      <c r="I37" s="21">
        <v>2</v>
      </c>
      <c r="J37" s="21">
        <v>0</v>
      </c>
      <c r="K37" s="21">
        <v>0</v>
      </c>
      <c r="L37" s="21">
        <f>H37+(I37*2)+(J37*3)+(K37*4)</f>
        <v>11</v>
      </c>
      <c r="M37" s="21">
        <v>1</v>
      </c>
      <c r="N37" s="21">
        <v>0</v>
      </c>
      <c r="O37" s="21">
        <v>6</v>
      </c>
      <c r="P37" s="21">
        <v>1</v>
      </c>
      <c r="Q37" s="21">
        <v>8</v>
      </c>
      <c r="R37" s="21">
        <v>4</v>
      </c>
      <c r="S37" s="20">
        <f>IF(E37=0,0,((G37+M37)/E37))</f>
        <v>0.3125</v>
      </c>
      <c r="T37" s="5" t="str">
        <f>IF(E37&gt;=VLOOKUP(B37,[1]規定打席!$A$2:$C$10,3,0),"○","-")</f>
        <v>○</v>
      </c>
      <c r="U37" s="5">
        <f>VLOOKUP(B37,[1]規定打席!$A$2:$C$10,3,0)</f>
        <v>23</v>
      </c>
      <c r="W37" s="27" t="s">
        <v>90</v>
      </c>
      <c r="X37" s="62" t="s">
        <v>91</v>
      </c>
      <c r="Y37" s="62">
        <v>10</v>
      </c>
      <c r="Z37" s="62">
        <v>31</v>
      </c>
      <c r="AA37" s="64" t="s">
        <v>45</v>
      </c>
      <c r="AB37" s="54">
        <f>Y37/Z37*7</f>
        <v>2.258064516129032</v>
      </c>
      <c r="AF37" s="39"/>
      <c r="AG37" s="38"/>
      <c r="AH37" s="33"/>
      <c r="AI37" s="36"/>
      <c r="AJ37" s="35"/>
      <c r="AK37" s="34"/>
      <c r="AL37" s="33"/>
      <c r="AM37" s="31"/>
      <c r="AN37" s="30"/>
      <c r="AO37" s="30"/>
      <c r="AP37" s="29"/>
      <c r="AQ37" s="32"/>
      <c r="AR37" s="31"/>
      <c r="AS37" s="30"/>
      <c r="AT37" s="30"/>
      <c r="AU37" s="30"/>
      <c r="AV37" s="30"/>
      <c r="AW37" s="29"/>
      <c r="AX37" s="28"/>
      <c r="AY37" s="27"/>
      <c r="AZ37" s="27"/>
    </row>
    <row r="38" spans="1:52" s="3" customFormat="1" ht="17.649999999999999" x14ac:dyDescent="0.65">
      <c r="A38" s="21" t="s">
        <v>48</v>
      </c>
      <c r="B38" s="63" t="s">
        <v>26</v>
      </c>
      <c r="C38" s="26">
        <v>8</v>
      </c>
      <c r="D38" s="20">
        <f>IF(F38=0,0,(G38/F38))</f>
        <v>0.31818181818181818</v>
      </c>
      <c r="E38" s="21">
        <v>24</v>
      </c>
      <c r="F38" s="21">
        <v>22</v>
      </c>
      <c r="G38" s="21">
        <v>7</v>
      </c>
      <c r="H38" s="21">
        <v>4</v>
      </c>
      <c r="I38" s="21">
        <v>3</v>
      </c>
      <c r="J38" s="21">
        <v>0</v>
      </c>
      <c r="K38" s="21">
        <v>0</v>
      </c>
      <c r="L38" s="21">
        <f>H38+(I38*2)+(J38*3)+(K38*4)</f>
        <v>10</v>
      </c>
      <c r="M38" s="21">
        <v>2</v>
      </c>
      <c r="N38" s="21">
        <v>0</v>
      </c>
      <c r="O38" s="21">
        <v>2</v>
      </c>
      <c r="P38" s="21">
        <v>2</v>
      </c>
      <c r="Q38" s="21">
        <v>3</v>
      </c>
      <c r="R38" s="21">
        <v>7</v>
      </c>
      <c r="S38" s="20">
        <f>IF(E38=0,0,((G38+M38)/E38))</f>
        <v>0.375</v>
      </c>
      <c r="T38" s="5" t="str">
        <f>IF(E38&gt;=VLOOKUP(B38,[1]規定打席!$A$2:$C$10,3,0),"○","-")</f>
        <v>○</v>
      </c>
      <c r="U38" s="5">
        <f>VLOOKUP(B38,[1]規定打席!$A$2:$C$10,3,0)</f>
        <v>23</v>
      </c>
      <c r="W38" s="27" t="s">
        <v>93</v>
      </c>
      <c r="X38" s="62" t="s">
        <v>91</v>
      </c>
      <c r="Y38" s="62">
        <v>29</v>
      </c>
      <c r="Z38" s="62">
        <v>23</v>
      </c>
      <c r="AA38" s="64"/>
      <c r="AB38" s="54">
        <f>Y38/Z38*7</f>
        <v>8.8260869565217401</v>
      </c>
      <c r="AF38" s="39"/>
      <c r="AG38" s="38"/>
      <c r="AH38" s="37"/>
      <c r="AI38" s="36"/>
      <c r="AJ38" s="35"/>
      <c r="AK38" s="34"/>
      <c r="AL38" s="33"/>
      <c r="AM38" s="31"/>
      <c r="AN38" s="30"/>
      <c r="AO38" s="30"/>
      <c r="AP38" s="29"/>
      <c r="AQ38" s="32"/>
      <c r="AR38" s="31"/>
      <c r="AS38" s="30"/>
      <c r="AT38" s="30"/>
      <c r="AU38" s="30"/>
      <c r="AV38" s="30"/>
      <c r="AW38" s="29"/>
      <c r="AX38" s="28"/>
      <c r="AY38" s="27"/>
      <c r="AZ38" s="27"/>
    </row>
    <row r="39" spans="1:52" s="3" customFormat="1" ht="17.649999999999999" x14ac:dyDescent="0.65">
      <c r="A39" s="21" t="s">
        <v>60</v>
      </c>
      <c r="B39" s="63" t="s">
        <v>26</v>
      </c>
      <c r="C39" s="26">
        <v>9</v>
      </c>
      <c r="D39" s="20">
        <f>IF(F39=0,0,(G39/F39))</f>
        <v>0.2608695652173913</v>
      </c>
      <c r="E39" s="21">
        <v>25</v>
      </c>
      <c r="F39" s="21">
        <v>23</v>
      </c>
      <c r="G39" s="21">
        <v>6</v>
      </c>
      <c r="H39" s="21">
        <v>3</v>
      </c>
      <c r="I39" s="21">
        <v>2</v>
      </c>
      <c r="J39" s="21">
        <v>0</v>
      </c>
      <c r="K39" s="21">
        <v>1</v>
      </c>
      <c r="L39" s="21">
        <f>H39+(I39*2)+(J39*3)+(K39*4)</f>
        <v>11</v>
      </c>
      <c r="M39" s="21">
        <v>2</v>
      </c>
      <c r="N39" s="21">
        <v>0</v>
      </c>
      <c r="O39" s="21">
        <v>7</v>
      </c>
      <c r="P39" s="21">
        <v>4</v>
      </c>
      <c r="Q39" s="21">
        <v>4</v>
      </c>
      <c r="R39" s="21">
        <v>4</v>
      </c>
      <c r="S39" s="20">
        <f>IF(E39=0,0,((G39+M39)/E39))</f>
        <v>0.32</v>
      </c>
      <c r="T39" s="5" t="str">
        <f>IF(E39&gt;=VLOOKUP(B39,[1]規定打席!$A$2:$C$10,3,0),"○","-")</f>
        <v>○</v>
      </c>
      <c r="U39" s="5">
        <f>VLOOKUP(B39,[1]規定打席!$A$2:$C$10,3,0)</f>
        <v>23</v>
      </c>
      <c r="W39" s="27" t="s">
        <v>95</v>
      </c>
      <c r="X39" s="62" t="s">
        <v>91</v>
      </c>
      <c r="Y39" s="62">
        <v>4</v>
      </c>
      <c r="Z39" s="62">
        <v>5</v>
      </c>
      <c r="AA39" s="64" t="s">
        <v>96</v>
      </c>
      <c r="AB39" s="54">
        <f>Y39/Z39*7</f>
        <v>5.6000000000000005</v>
      </c>
      <c r="AF39" s="39"/>
      <c r="AG39" s="38"/>
      <c r="AH39" s="33"/>
      <c r="AI39" s="36"/>
      <c r="AJ39" s="35"/>
      <c r="AK39" s="34"/>
      <c r="AL39" s="33"/>
      <c r="AM39" s="31"/>
      <c r="AN39" s="30"/>
      <c r="AO39" s="30"/>
      <c r="AP39" s="29"/>
      <c r="AQ39" s="32"/>
      <c r="AR39" s="31"/>
      <c r="AS39" s="30"/>
      <c r="AT39" s="30"/>
      <c r="AU39" s="30"/>
      <c r="AV39" s="30"/>
      <c r="AW39" s="29"/>
      <c r="AX39" s="28"/>
      <c r="AY39" s="27"/>
      <c r="AZ39" s="27"/>
    </row>
    <row r="40" spans="1:52" s="3" customFormat="1" ht="17.649999999999999" x14ac:dyDescent="0.65">
      <c r="A40" s="21" t="s">
        <v>58</v>
      </c>
      <c r="B40" s="63" t="s">
        <v>26</v>
      </c>
      <c r="C40" s="26">
        <v>3</v>
      </c>
      <c r="D40" s="20">
        <f>IF(F40=0,0,(G40/F40))</f>
        <v>0.26315789473684209</v>
      </c>
      <c r="E40" s="21">
        <v>26</v>
      </c>
      <c r="F40" s="21">
        <v>19</v>
      </c>
      <c r="G40" s="21">
        <v>5</v>
      </c>
      <c r="H40" s="21">
        <v>3</v>
      </c>
      <c r="I40" s="21">
        <v>2</v>
      </c>
      <c r="J40" s="21">
        <v>0</v>
      </c>
      <c r="K40" s="21">
        <v>0</v>
      </c>
      <c r="L40" s="21">
        <f>H40+(I40*2)+(J40*3)+(K40*4)</f>
        <v>7</v>
      </c>
      <c r="M40" s="21">
        <v>7</v>
      </c>
      <c r="N40" s="21">
        <v>0</v>
      </c>
      <c r="O40" s="21">
        <v>1</v>
      </c>
      <c r="P40" s="21">
        <v>4</v>
      </c>
      <c r="Q40" s="21">
        <v>3</v>
      </c>
      <c r="R40" s="21">
        <v>6</v>
      </c>
      <c r="S40" s="20">
        <f>IF(E40=0,0,((G40+M40)/E40))</f>
        <v>0.46153846153846156</v>
      </c>
      <c r="T40" s="5" t="str">
        <f>IF(E40&gt;=VLOOKUP(B40,[1]規定打席!$A$2:$C$10,3,0),"○","-")</f>
        <v>○</v>
      </c>
      <c r="U40" s="5">
        <f>VLOOKUP(B40,[1]規定打席!$A$2:$C$10,3,0)</f>
        <v>23</v>
      </c>
      <c r="W40" s="27" t="s">
        <v>98</v>
      </c>
      <c r="X40" s="62" t="s">
        <v>91</v>
      </c>
      <c r="Y40" s="62">
        <v>8</v>
      </c>
      <c r="Z40" s="62">
        <v>13</v>
      </c>
      <c r="AA40" s="64"/>
      <c r="AB40" s="54">
        <f>Y40/Z40*7</f>
        <v>4.3076923076923084</v>
      </c>
      <c r="AF40" s="39"/>
      <c r="AG40" s="38"/>
      <c r="AH40" s="37"/>
      <c r="AI40" s="36"/>
      <c r="AJ40" s="35"/>
      <c r="AK40" s="34"/>
      <c r="AL40" s="33"/>
      <c r="AM40" s="31"/>
      <c r="AN40" s="30"/>
      <c r="AO40" s="30"/>
      <c r="AP40" s="29"/>
      <c r="AQ40" s="32"/>
      <c r="AR40" s="31"/>
      <c r="AS40" s="30"/>
      <c r="AT40" s="30"/>
      <c r="AU40" s="30"/>
      <c r="AV40" s="30"/>
      <c r="AW40" s="29"/>
      <c r="AX40" s="28"/>
      <c r="AY40" s="27"/>
      <c r="AZ40" s="27"/>
    </row>
    <row r="41" spans="1:52" s="3" customFormat="1" ht="17.649999999999999" x14ac:dyDescent="0.65">
      <c r="A41" s="21" t="s">
        <v>84</v>
      </c>
      <c r="B41" s="63" t="s">
        <v>26</v>
      </c>
      <c r="C41" s="26">
        <v>27</v>
      </c>
      <c r="D41" s="20">
        <f>IF(F41=0,0,(G41/F41))</f>
        <v>0.1</v>
      </c>
      <c r="E41" s="21">
        <v>33</v>
      </c>
      <c r="F41" s="21">
        <v>30</v>
      </c>
      <c r="G41" s="21">
        <v>3</v>
      </c>
      <c r="H41" s="21">
        <v>2</v>
      </c>
      <c r="I41" s="21">
        <v>1</v>
      </c>
      <c r="J41" s="21">
        <v>0</v>
      </c>
      <c r="K41" s="21">
        <v>0</v>
      </c>
      <c r="L41" s="21">
        <f>H41+(I41*2)+(J41*3)+(K41*4)</f>
        <v>4</v>
      </c>
      <c r="M41" s="21">
        <v>2</v>
      </c>
      <c r="N41" s="21">
        <v>0</v>
      </c>
      <c r="O41" s="21">
        <v>5</v>
      </c>
      <c r="P41" s="21">
        <v>3</v>
      </c>
      <c r="Q41" s="21">
        <v>4</v>
      </c>
      <c r="R41" s="21">
        <v>4</v>
      </c>
      <c r="S41" s="20">
        <f>IF(E41=0,0,((G41+M41)/E41))</f>
        <v>0.15151515151515152</v>
      </c>
      <c r="T41" s="5" t="str">
        <f>IF(E41&gt;=VLOOKUP(B41,[1]規定打席!$A$2:$C$10,3,0),"○","-")</f>
        <v>○</v>
      </c>
      <c r="U41" s="5">
        <f>VLOOKUP(B41,[1]規定打席!$A$2:$C$10,3,0)</f>
        <v>23</v>
      </c>
      <c r="W41" s="27" t="s">
        <v>100</v>
      </c>
      <c r="X41" s="62" t="s">
        <v>91</v>
      </c>
      <c r="Y41" s="62">
        <v>0</v>
      </c>
      <c r="Z41" s="62">
        <v>1</v>
      </c>
      <c r="AA41" s="59"/>
      <c r="AB41" s="54">
        <f>Y41/Z41*7</f>
        <v>0</v>
      </c>
      <c r="AF41" s="39"/>
      <c r="AG41" s="38"/>
      <c r="AH41" s="33"/>
      <c r="AI41" s="36"/>
      <c r="AJ41" s="35"/>
      <c r="AK41" s="34"/>
      <c r="AL41" s="33"/>
      <c r="AM41" s="31"/>
      <c r="AN41" s="30"/>
      <c r="AO41" s="30"/>
      <c r="AP41" s="29"/>
      <c r="AQ41" s="32"/>
      <c r="AR41" s="31"/>
      <c r="AS41" s="30"/>
      <c r="AT41" s="30"/>
      <c r="AU41" s="30"/>
      <c r="AV41" s="30"/>
      <c r="AW41" s="29"/>
      <c r="AX41" s="28"/>
      <c r="AY41" s="27"/>
      <c r="AZ41" s="27"/>
    </row>
    <row r="42" spans="1:52" s="3" customFormat="1" ht="17.649999999999999" x14ac:dyDescent="0.65">
      <c r="A42" s="8" t="s">
        <v>119</v>
      </c>
      <c r="B42" s="61" t="s">
        <v>26</v>
      </c>
      <c r="C42" s="25">
        <v>51</v>
      </c>
      <c r="D42" s="17">
        <f>IF(F42=0,0,(G42/F42))</f>
        <v>0.58823529411764708</v>
      </c>
      <c r="E42" s="8">
        <v>21</v>
      </c>
      <c r="F42" s="8">
        <v>17</v>
      </c>
      <c r="G42" s="8">
        <v>10</v>
      </c>
      <c r="H42" s="8">
        <v>5</v>
      </c>
      <c r="I42" s="8">
        <v>5</v>
      </c>
      <c r="J42" s="8">
        <v>0</v>
      </c>
      <c r="K42" s="8">
        <v>0</v>
      </c>
      <c r="L42" s="8">
        <f>H42+(I42*2)+(J42*3)+(K42*4)</f>
        <v>15</v>
      </c>
      <c r="M42" s="8">
        <v>4</v>
      </c>
      <c r="N42" s="8">
        <v>0</v>
      </c>
      <c r="O42" s="8">
        <v>0</v>
      </c>
      <c r="P42" s="8">
        <v>7</v>
      </c>
      <c r="Q42" s="8">
        <v>3</v>
      </c>
      <c r="R42" s="8">
        <v>11</v>
      </c>
      <c r="S42" s="17">
        <f>IF(E42=0,0,((G42+M42)/E42))</f>
        <v>0.66666666666666663</v>
      </c>
      <c r="T42" s="5" t="str">
        <f>IF(E42&gt;=VLOOKUP(B42,[1]規定打席!$A$2:$C$10,3,0),"○","-")</f>
        <v>-</v>
      </c>
      <c r="U42" s="5">
        <f>VLOOKUP(B42,[1]規定打席!$A$2:$C$10,3,0)</f>
        <v>23</v>
      </c>
      <c r="W42" s="57"/>
      <c r="X42" s="62"/>
      <c r="Y42" s="62"/>
      <c r="Z42" s="62"/>
      <c r="AA42" s="55"/>
      <c r="AB42" s="54"/>
      <c r="AF42" s="39"/>
      <c r="AG42" s="38"/>
      <c r="AH42" s="33"/>
      <c r="AI42" s="36"/>
      <c r="AJ42" s="35"/>
      <c r="AK42" s="34"/>
      <c r="AL42" s="33"/>
      <c r="AM42" s="31"/>
      <c r="AN42" s="30"/>
      <c r="AO42" s="30"/>
      <c r="AP42" s="29"/>
      <c r="AQ42" s="32"/>
      <c r="AR42" s="31"/>
      <c r="AS42" s="30"/>
      <c r="AT42" s="30"/>
      <c r="AU42" s="30"/>
      <c r="AV42" s="30"/>
      <c r="AW42" s="29"/>
      <c r="AX42" s="28"/>
      <c r="AY42" s="27"/>
      <c r="AZ42" s="27"/>
    </row>
    <row r="43" spans="1:52" s="3" customFormat="1" ht="17.649999999999999" x14ac:dyDescent="0.65">
      <c r="A43" s="8" t="s">
        <v>54</v>
      </c>
      <c r="B43" s="61" t="s">
        <v>26</v>
      </c>
      <c r="C43" s="25">
        <v>6</v>
      </c>
      <c r="D43" s="17">
        <f>IF(F43=0,0,(G43/F43))</f>
        <v>0.23529411764705882</v>
      </c>
      <c r="E43" s="8">
        <v>19</v>
      </c>
      <c r="F43" s="8">
        <v>17</v>
      </c>
      <c r="G43" s="8">
        <v>4</v>
      </c>
      <c r="H43" s="8">
        <v>4</v>
      </c>
      <c r="I43" s="8">
        <v>0</v>
      </c>
      <c r="J43" s="8">
        <v>0</v>
      </c>
      <c r="K43" s="8">
        <v>0</v>
      </c>
      <c r="L43" s="8">
        <f>H43+(I43*2)+(J43*3)+(K43*4)</f>
        <v>4</v>
      </c>
      <c r="M43" s="8">
        <v>2</v>
      </c>
      <c r="N43" s="8">
        <v>0</v>
      </c>
      <c r="O43" s="8">
        <v>2</v>
      </c>
      <c r="P43" s="8">
        <v>6</v>
      </c>
      <c r="Q43" s="8">
        <v>4</v>
      </c>
      <c r="R43" s="8">
        <v>6</v>
      </c>
      <c r="S43" s="17">
        <f>IF(E43=0,0,((G43+M43)/E43))</f>
        <v>0.31578947368421051</v>
      </c>
      <c r="T43" s="5" t="str">
        <f>IF(E43&gt;=VLOOKUP(B43,[1]規定打席!$A$2:$C$10,3,0),"○","-")</f>
        <v>-</v>
      </c>
      <c r="U43" s="5">
        <f>VLOOKUP(B43,[1]規定打席!$A$2:$C$10,3,0)</f>
        <v>23</v>
      </c>
      <c r="W43" s="58"/>
      <c r="X43" s="57"/>
      <c r="Y43" s="57"/>
      <c r="Z43" s="56"/>
      <c r="AA43" s="55"/>
      <c r="AB43" s="54"/>
      <c r="AF43" s="39"/>
      <c r="AG43" s="38"/>
      <c r="AH43" s="37"/>
      <c r="AI43" s="36"/>
      <c r="AJ43" s="35"/>
      <c r="AK43" s="34"/>
      <c r="AL43" s="33"/>
      <c r="AM43" s="31"/>
      <c r="AN43" s="30"/>
      <c r="AO43" s="30"/>
      <c r="AP43" s="29"/>
      <c r="AQ43" s="32"/>
      <c r="AR43" s="31"/>
      <c r="AS43" s="30"/>
      <c r="AT43" s="30"/>
      <c r="AU43" s="30"/>
      <c r="AV43" s="30"/>
      <c r="AW43" s="29"/>
      <c r="AX43" s="28"/>
      <c r="AY43" s="27"/>
      <c r="AZ43" s="27"/>
    </row>
    <row r="44" spans="1:52" s="3" customFormat="1" ht="17.649999999999999" x14ac:dyDescent="0.65">
      <c r="A44" s="8" t="s">
        <v>131</v>
      </c>
      <c r="B44" s="61" t="s">
        <v>26</v>
      </c>
      <c r="C44" s="25">
        <v>13</v>
      </c>
      <c r="D44" s="17">
        <f>IF(F44=0,0,(G44/F44))</f>
        <v>0.23076923076923078</v>
      </c>
      <c r="E44" s="8">
        <v>14</v>
      </c>
      <c r="F44" s="8">
        <v>13</v>
      </c>
      <c r="G44" s="8">
        <v>3</v>
      </c>
      <c r="H44" s="8">
        <v>1</v>
      </c>
      <c r="I44" s="8">
        <v>1</v>
      </c>
      <c r="J44" s="8">
        <v>1</v>
      </c>
      <c r="K44" s="8">
        <v>0</v>
      </c>
      <c r="L44" s="8">
        <f>H44+(I44*2)+(J44*3)+(K44*4)</f>
        <v>6</v>
      </c>
      <c r="M44" s="8">
        <v>0</v>
      </c>
      <c r="N44" s="8">
        <v>1</v>
      </c>
      <c r="O44" s="8">
        <v>7</v>
      </c>
      <c r="P44" s="8">
        <v>1</v>
      </c>
      <c r="Q44" s="8">
        <v>2</v>
      </c>
      <c r="R44" s="8">
        <v>2</v>
      </c>
      <c r="S44" s="17">
        <f>IF(E44=0,0,((G44+M44)/E44))</f>
        <v>0.21428571428571427</v>
      </c>
      <c r="T44" s="5" t="str">
        <f>IF(E44&gt;=VLOOKUP(B44,[1]規定打席!$A$2:$C$10,3,0),"○","-")</f>
        <v>-</v>
      </c>
      <c r="U44" s="5">
        <f>VLOOKUP(B44,[1]規定打席!$A$2:$C$10,3,0)</f>
        <v>23</v>
      </c>
      <c r="W44" s="58"/>
      <c r="X44" s="57"/>
      <c r="Y44" s="57"/>
      <c r="Z44" s="56"/>
      <c r="AA44" s="55"/>
      <c r="AB44" s="54"/>
      <c r="AF44" s="39"/>
      <c r="AG44" s="38"/>
      <c r="AH44" s="33"/>
      <c r="AI44" s="36"/>
      <c r="AJ44" s="35"/>
      <c r="AK44" s="34"/>
      <c r="AL44" s="33"/>
      <c r="AM44" s="31"/>
      <c r="AN44" s="30"/>
      <c r="AO44" s="30"/>
      <c r="AP44" s="29"/>
      <c r="AQ44" s="32"/>
      <c r="AR44" s="31"/>
      <c r="AS44" s="30"/>
      <c r="AT44" s="30"/>
      <c r="AU44" s="30"/>
      <c r="AV44" s="30"/>
      <c r="AW44" s="29"/>
      <c r="AX44" s="28"/>
      <c r="AY44" s="27"/>
      <c r="AZ44" s="27"/>
    </row>
    <row r="45" spans="1:52" s="3" customFormat="1" ht="17.649999999999999" x14ac:dyDescent="0.65">
      <c r="A45" s="8" t="s">
        <v>132</v>
      </c>
      <c r="B45" s="61" t="s">
        <v>26</v>
      </c>
      <c r="C45" s="60">
        <v>10</v>
      </c>
      <c r="D45" s="17">
        <f>IF(F45=0,0,(G45/F45))</f>
        <v>0.23076923076923078</v>
      </c>
      <c r="E45" s="8">
        <v>14</v>
      </c>
      <c r="F45" s="8">
        <v>13</v>
      </c>
      <c r="G45" s="8">
        <v>3</v>
      </c>
      <c r="H45" s="8">
        <v>1</v>
      </c>
      <c r="I45" s="8">
        <v>2</v>
      </c>
      <c r="J45" s="8">
        <v>0</v>
      </c>
      <c r="K45" s="8">
        <v>0</v>
      </c>
      <c r="L45" s="8">
        <f>H45+(I45*2)+(J45*3)+(K45*4)</f>
        <v>5</v>
      </c>
      <c r="M45" s="8">
        <v>1</v>
      </c>
      <c r="N45" s="8">
        <v>0</v>
      </c>
      <c r="O45" s="8">
        <v>1</v>
      </c>
      <c r="P45" s="8">
        <v>4</v>
      </c>
      <c r="Q45" s="8">
        <v>4</v>
      </c>
      <c r="R45" s="8">
        <v>3</v>
      </c>
      <c r="S45" s="17">
        <f>IF(E45=0,0,((G45+M45)/E45))</f>
        <v>0.2857142857142857</v>
      </c>
      <c r="T45" s="5" t="str">
        <f>IF(E45&gt;=VLOOKUP(B45,[1]規定打席!$A$2:$C$10,3,0),"○","-")</f>
        <v>-</v>
      </c>
      <c r="U45" s="5">
        <f>VLOOKUP(B45,[1]規定打席!$A$2:$C$10,3,0)</f>
        <v>23</v>
      </c>
      <c r="W45" s="58"/>
      <c r="X45" s="57"/>
      <c r="Y45" s="57"/>
      <c r="Z45" s="56"/>
      <c r="AA45" s="55"/>
      <c r="AB45" s="54"/>
      <c r="AF45" s="39"/>
      <c r="AG45" s="38"/>
      <c r="AH45" s="37"/>
      <c r="AI45" s="36"/>
      <c r="AJ45" s="35"/>
      <c r="AK45" s="34"/>
      <c r="AL45" s="33"/>
      <c r="AM45" s="31"/>
      <c r="AN45" s="30"/>
      <c r="AO45" s="30"/>
      <c r="AP45" s="29"/>
      <c r="AQ45" s="32"/>
      <c r="AR45" s="31"/>
      <c r="AS45" s="30"/>
      <c r="AT45" s="30"/>
      <c r="AU45" s="30"/>
      <c r="AV45" s="30"/>
      <c r="AW45" s="29"/>
      <c r="AX45" s="28"/>
      <c r="AY45" s="27"/>
      <c r="AZ45" s="27"/>
    </row>
    <row r="46" spans="1:52" s="3" customFormat="1" ht="17.649999999999999" x14ac:dyDescent="0.65">
      <c r="A46" s="8" t="s">
        <v>50</v>
      </c>
      <c r="B46" s="61" t="s">
        <v>26</v>
      </c>
      <c r="C46" s="60">
        <v>5</v>
      </c>
      <c r="D46" s="17">
        <f>IF(F46=0,0,(G46/F46))</f>
        <v>0.15384615384615385</v>
      </c>
      <c r="E46" s="8">
        <v>17</v>
      </c>
      <c r="F46" s="8">
        <v>13</v>
      </c>
      <c r="G46" s="8">
        <v>2</v>
      </c>
      <c r="H46" s="8">
        <v>0</v>
      </c>
      <c r="I46" s="8">
        <v>2</v>
      </c>
      <c r="J46" s="8">
        <v>0</v>
      </c>
      <c r="K46" s="8">
        <v>0</v>
      </c>
      <c r="L46" s="8">
        <f>H46+(I46*2)+(J46*3)+(K46*4)</f>
        <v>4</v>
      </c>
      <c r="M46" s="8">
        <v>4</v>
      </c>
      <c r="N46" s="8">
        <v>0</v>
      </c>
      <c r="O46" s="8">
        <v>1</v>
      </c>
      <c r="P46" s="8">
        <v>0</v>
      </c>
      <c r="Q46" s="8">
        <v>0</v>
      </c>
      <c r="R46" s="8">
        <v>1</v>
      </c>
      <c r="S46" s="17">
        <f>IF(E46=0,0,((G46+M46)/E46))</f>
        <v>0.35294117647058826</v>
      </c>
      <c r="T46" s="5" t="str">
        <f>IF(E46&gt;=VLOOKUP(B46,[1]規定打席!$A$2:$C$10,3,0),"○","-")</f>
        <v>-</v>
      </c>
      <c r="U46" s="5">
        <f>VLOOKUP(B46,[1]規定打席!$A$2:$C$10,3,0)</f>
        <v>23</v>
      </c>
      <c r="W46" s="58"/>
      <c r="X46" s="57"/>
      <c r="Y46" s="57"/>
      <c r="Z46" s="56"/>
      <c r="AA46" s="55"/>
      <c r="AB46" s="54"/>
      <c r="AF46" s="39"/>
      <c r="AG46" s="38"/>
      <c r="AH46" s="37"/>
      <c r="AI46" s="36"/>
      <c r="AJ46" s="35"/>
      <c r="AK46" s="34"/>
      <c r="AL46" s="33"/>
      <c r="AM46" s="31"/>
      <c r="AN46" s="30"/>
      <c r="AO46" s="30"/>
      <c r="AP46" s="29"/>
      <c r="AQ46" s="32"/>
      <c r="AR46" s="31"/>
      <c r="AS46" s="30"/>
      <c r="AT46" s="30"/>
      <c r="AU46" s="30"/>
      <c r="AV46" s="30"/>
      <c r="AW46" s="29"/>
      <c r="AX46" s="28"/>
      <c r="AY46" s="27"/>
      <c r="AZ46" s="27"/>
    </row>
    <row r="47" spans="1:52" s="3" customFormat="1" ht="17.649999999999999" x14ac:dyDescent="0.65">
      <c r="A47" s="8" t="s">
        <v>56</v>
      </c>
      <c r="B47" s="53" t="s">
        <v>26</v>
      </c>
      <c r="C47" s="25">
        <v>7</v>
      </c>
      <c r="D47" s="17">
        <f>IF(F47=0,0,(G47/F47))</f>
        <v>0.33333333333333331</v>
      </c>
      <c r="E47" s="8">
        <v>7</v>
      </c>
      <c r="F47" s="8">
        <v>6</v>
      </c>
      <c r="G47" s="8">
        <v>2</v>
      </c>
      <c r="H47" s="8">
        <v>2</v>
      </c>
      <c r="I47" s="8">
        <v>0</v>
      </c>
      <c r="J47" s="8">
        <v>0</v>
      </c>
      <c r="K47" s="8">
        <v>0</v>
      </c>
      <c r="L47" s="8">
        <f>H47+(I47*2)+(J47*3)+(K47*4)</f>
        <v>2</v>
      </c>
      <c r="M47" s="8">
        <v>1</v>
      </c>
      <c r="N47" s="8">
        <v>0</v>
      </c>
      <c r="O47" s="8">
        <v>1</v>
      </c>
      <c r="P47" s="8">
        <v>0</v>
      </c>
      <c r="Q47" s="8">
        <v>0</v>
      </c>
      <c r="R47" s="8">
        <v>1</v>
      </c>
      <c r="S47" s="17">
        <f>IF(E47=0,0,((G47+M47)/E47))</f>
        <v>0.42857142857142855</v>
      </c>
      <c r="T47" s="5" t="str">
        <f>IF(E47&gt;=VLOOKUP(B47,[1]規定打席!$A$2:$C$10,3,0),"○","-")</f>
        <v>-</v>
      </c>
      <c r="U47" s="5">
        <f>VLOOKUP(B47,[1]規定打席!$A$2:$C$10,3,0)</f>
        <v>23</v>
      </c>
      <c r="W47" s="58"/>
      <c r="X47" s="57"/>
      <c r="Y47" s="57"/>
      <c r="Z47" s="56"/>
      <c r="AA47" s="55"/>
      <c r="AB47" s="54"/>
      <c r="AF47" s="39"/>
      <c r="AG47" s="38"/>
      <c r="AH47" s="33"/>
      <c r="AI47" s="36"/>
      <c r="AJ47" s="35"/>
      <c r="AK47" s="34"/>
      <c r="AL47" s="33"/>
      <c r="AM47" s="31"/>
      <c r="AN47" s="30"/>
      <c r="AO47" s="30"/>
      <c r="AP47" s="29"/>
      <c r="AQ47" s="32"/>
      <c r="AR47" s="31"/>
      <c r="AS47" s="30"/>
      <c r="AT47" s="30"/>
      <c r="AU47" s="30"/>
      <c r="AV47" s="30"/>
      <c r="AW47" s="29"/>
      <c r="AX47" s="28"/>
      <c r="AY47" s="27"/>
      <c r="AZ47" s="27"/>
    </row>
    <row r="48" spans="1:52" s="3" customFormat="1" ht="17.649999999999999" x14ac:dyDescent="0.65">
      <c r="A48" s="8" t="s">
        <v>138</v>
      </c>
      <c r="B48" s="53" t="s">
        <v>26</v>
      </c>
      <c r="C48" s="25">
        <v>14</v>
      </c>
      <c r="D48" s="17">
        <f>IF(F48=0,0,(G48/F48))</f>
        <v>0.125</v>
      </c>
      <c r="E48" s="8">
        <v>8</v>
      </c>
      <c r="F48" s="8">
        <v>8</v>
      </c>
      <c r="G48" s="8">
        <v>1</v>
      </c>
      <c r="H48" s="8">
        <v>0</v>
      </c>
      <c r="I48" s="8">
        <v>1</v>
      </c>
      <c r="J48" s="8">
        <v>0</v>
      </c>
      <c r="K48" s="8">
        <v>0</v>
      </c>
      <c r="L48" s="8">
        <f>H48+(I48*2)+(J48*3)+(K48*4)</f>
        <v>2</v>
      </c>
      <c r="M48" s="8">
        <v>0</v>
      </c>
      <c r="N48" s="8">
        <v>0</v>
      </c>
      <c r="O48" s="8">
        <v>5</v>
      </c>
      <c r="P48" s="8">
        <v>0</v>
      </c>
      <c r="Q48" s="8">
        <v>0</v>
      </c>
      <c r="R48" s="8">
        <v>1</v>
      </c>
      <c r="S48" s="17">
        <f>IF(E48=0,0,((G48+M48)/E48))</f>
        <v>0.125</v>
      </c>
      <c r="T48" s="5" t="str">
        <f>IF(E48&gt;=VLOOKUP(B48,[1]規定打席!$A$2:$C$10,3,0),"○","-")</f>
        <v>-</v>
      </c>
      <c r="U48" s="5">
        <f>VLOOKUP(B48,[1]規定打席!$A$2:$C$10,3,0)</f>
        <v>23</v>
      </c>
      <c r="W48" s="58"/>
      <c r="X48" s="57"/>
      <c r="Y48" s="57"/>
      <c r="Z48" s="56"/>
      <c r="AA48" s="59"/>
      <c r="AB48" s="54"/>
      <c r="AF48" s="39"/>
      <c r="AG48" s="38"/>
      <c r="AH48" s="33"/>
      <c r="AI48" s="36"/>
      <c r="AJ48" s="35"/>
      <c r="AK48" s="34"/>
      <c r="AL48" s="33"/>
      <c r="AM48" s="31"/>
      <c r="AN48" s="30"/>
      <c r="AO48" s="30"/>
      <c r="AP48" s="29"/>
      <c r="AQ48" s="32"/>
      <c r="AR48" s="31"/>
      <c r="AS48" s="30"/>
      <c r="AT48" s="30"/>
      <c r="AU48" s="30"/>
      <c r="AV48" s="30"/>
      <c r="AW48" s="29"/>
      <c r="AX48" s="28"/>
      <c r="AY48" s="27"/>
      <c r="AZ48" s="27"/>
    </row>
    <row r="49" spans="1:52" s="3" customFormat="1" ht="17.649999999999999" x14ac:dyDescent="0.65">
      <c r="A49" s="8" t="s">
        <v>139</v>
      </c>
      <c r="B49" s="53" t="s">
        <v>26</v>
      </c>
      <c r="C49" s="25">
        <v>2</v>
      </c>
      <c r="D49" s="17">
        <f>IF(F49=0,0,(G49/F49))</f>
        <v>0.1</v>
      </c>
      <c r="E49" s="52">
        <v>17</v>
      </c>
      <c r="F49" s="52">
        <v>10</v>
      </c>
      <c r="G49" s="52">
        <v>1</v>
      </c>
      <c r="H49" s="52">
        <v>1</v>
      </c>
      <c r="I49" s="52">
        <v>0</v>
      </c>
      <c r="J49" s="52">
        <v>0</v>
      </c>
      <c r="K49" s="52">
        <v>0</v>
      </c>
      <c r="L49" s="8">
        <f>H49+(I49*2)+(J49*3)+(K49*4)</f>
        <v>1</v>
      </c>
      <c r="M49" s="52">
        <v>6</v>
      </c>
      <c r="N49" s="52">
        <v>0</v>
      </c>
      <c r="O49" s="52">
        <v>3</v>
      </c>
      <c r="P49" s="52">
        <v>4</v>
      </c>
      <c r="Q49" s="52">
        <v>1</v>
      </c>
      <c r="R49" s="52">
        <v>3</v>
      </c>
      <c r="S49" s="17">
        <f>IF(E49=0,0,((G49+M49)/E49))</f>
        <v>0.41176470588235292</v>
      </c>
      <c r="T49" s="5" t="str">
        <f>IF(E49&gt;=VLOOKUP(B49,[1]規定打席!$A$2:$C$10,3,0),"○","-")</f>
        <v>-</v>
      </c>
      <c r="U49" s="5">
        <f>VLOOKUP(B49,[1]規定打席!$A$2:$C$10,3,0)</f>
        <v>23</v>
      </c>
      <c r="W49" s="58"/>
      <c r="X49" s="57"/>
      <c r="Y49" s="57"/>
      <c r="Z49" s="56"/>
      <c r="AA49" s="55"/>
      <c r="AB49" s="54"/>
      <c r="AF49" s="39"/>
      <c r="AG49" s="38"/>
      <c r="AH49" s="33"/>
      <c r="AI49" s="36"/>
      <c r="AJ49" s="35"/>
      <c r="AK49" s="34"/>
      <c r="AL49" s="33"/>
      <c r="AM49" s="31"/>
      <c r="AN49" s="30"/>
      <c r="AO49" s="30"/>
      <c r="AP49" s="29"/>
      <c r="AQ49" s="32"/>
      <c r="AR49" s="31"/>
      <c r="AS49" s="30"/>
      <c r="AT49" s="30"/>
      <c r="AU49" s="30"/>
      <c r="AV49" s="30"/>
      <c r="AW49" s="29"/>
      <c r="AX49" s="28"/>
      <c r="AY49" s="27"/>
      <c r="AZ49" s="27"/>
    </row>
    <row r="50" spans="1:52" s="3" customFormat="1" ht="17.649999999999999" x14ac:dyDescent="0.65">
      <c r="A50" s="8" t="s">
        <v>133</v>
      </c>
      <c r="B50" s="53" t="s">
        <v>26</v>
      </c>
      <c r="C50" s="25">
        <v>33</v>
      </c>
      <c r="D50" s="17">
        <f>IF(F50=0,0,(G50/F50))</f>
        <v>0.2</v>
      </c>
      <c r="E50" s="52">
        <v>5</v>
      </c>
      <c r="F50" s="52">
        <v>5</v>
      </c>
      <c r="G50" s="52">
        <v>1</v>
      </c>
      <c r="H50" s="52">
        <v>1</v>
      </c>
      <c r="I50" s="52">
        <v>0</v>
      </c>
      <c r="J50" s="52">
        <v>0</v>
      </c>
      <c r="K50" s="52">
        <v>0</v>
      </c>
      <c r="L50" s="8">
        <f>H50+(I50*2)+(J50*3)+(K50*4)</f>
        <v>1</v>
      </c>
      <c r="M50" s="52">
        <v>0</v>
      </c>
      <c r="N50" s="52">
        <v>0</v>
      </c>
      <c r="O50" s="52">
        <v>0</v>
      </c>
      <c r="P50" s="52">
        <v>0</v>
      </c>
      <c r="Q50" s="52">
        <v>1</v>
      </c>
      <c r="R50" s="52">
        <v>0</v>
      </c>
      <c r="S50" s="17">
        <f>IF(E50=0,0,((G50+M50)/E50))</f>
        <v>0.2</v>
      </c>
      <c r="T50" s="5" t="str">
        <f>IF(E50&gt;=VLOOKUP(B50,[1]規定打席!$A$2:$C$10,3,0),"○","-")</f>
        <v>-</v>
      </c>
      <c r="U50" s="5">
        <f>VLOOKUP(B50,[1]規定打席!$A$2:$C$10,3,0)</f>
        <v>23</v>
      </c>
      <c r="W50" s="58"/>
      <c r="X50" s="57"/>
      <c r="Y50" s="57"/>
      <c r="Z50" s="56"/>
      <c r="AA50" s="55"/>
      <c r="AB50" s="54"/>
      <c r="AF50" s="39"/>
      <c r="AG50" s="38"/>
      <c r="AH50" s="37"/>
      <c r="AI50" s="36"/>
      <c r="AJ50" s="35"/>
      <c r="AK50" s="34"/>
      <c r="AL50" s="33"/>
      <c r="AM50" s="31"/>
      <c r="AN50" s="30"/>
      <c r="AO50" s="30"/>
      <c r="AP50" s="29"/>
      <c r="AQ50" s="32"/>
      <c r="AR50" s="31"/>
      <c r="AS50" s="30"/>
      <c r="AT50" s="30"/>
      <c r="AU50" s="30"/>
      <c r="AV50" s="30"/>
      <c r="AW50" s="29"/>
      <c r="AX50" s="28"/>
      <c r="AY50" s="27"/>
      <c r="AZ50" s="27"/>
    </row>
    <row r="51" spans="1:52" s="3" customFormat="1" ht="17.649999999999999" x14ac:dyDescent="0.65">
      <c r="A51" s="8" t="s">
        <v>142</v>
      </c>
      <c r="B51" s="53" t="s">
        <v>26</v>
      </c>
      <c r="C51" s="25">
        <v>24</v>
      </c>
      <c r="D51" s="17">
        <f>IF(F51=0,0,(G51/F51))</f>
        <v>0</v>
      </c>
      <c r="E51" s="52">
        <v>3</v>
      </c>
      <c r="F51" s="52">
        <v>3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8">
        <f>H51+(I51*2)+(J51*3)+(K51*4)</f>
        <v>0</v>
      </c>
      <c r="M51" s="52">
        <v>0</v>
      </c>
      <c r="N51" s="52">
        <v>0</v>
      </c>
      <c r="O51" s="52">
        <v>2</v>
      </c>
      <c r="P51" s="52">
        <v>0</v>
      </c>
      <c r="Q51" s="52">
        <v>0</v>
      </c>
      <c r="R51" s="52">
        <v>0</v>
      </c>
      <c r="S51" s="17">
        <f>IF(E51=0,0,((G51+M51)/E51))</f>
        <v>0</v>
      </c>
      <c r="T51" s="5" t="str">
        <f>IF(E51&gt;=VLOOKUP(B51,[1]規定打席!$A$2:$C$10,3,0),"○","-")</f>
        <v>-</v>
      </c>
      <c r="U51" s="5">
        <f>VLOOKUP(B51,[1]規定打席!$A$2:$C$10,3,0)</f>
        <v>23</v>
      </c>
      <c r="W51" s="58"/>
      <c r="X51" s="57"/>
      <c r="Y51" s="57"/>
      <c r="Z51" s="56"/>
      <c r="AA51" s="55"/>
      <c r="AB51" s="54"/>
      <c r="AF51" s="39"/>
      <c r="AG51" s="38"/>
      <c r="AH51" s="33"/>
      <c r="AI51" s="36"/>
      <c r="AJ51" s="35"/>
      <c r="AK51" s="34"/>
      <c r="AL51" s="33"/>
      <c r="AM51" s="31"/>
      <c r="AN51" s="30"/>
      <c r="AO51" s="30"/>
      <c r="AP51" s="29"/>
      <c r="AQ51" s="32"/>
      <c r="AR51" s="31"/>
      <c r="AS51" s="30"/>
      <c r="AT51" s="30"/>
      <c r="AU51" s="30"/>
      <c r="AV51" s="30"/>
      <c r="AW51" s="29"/>
      <c r="AX51" s="28"/>
      <c r="AY51" s="27"/>
      <c r="AZ51" s="27"/>
    </row>
    <row r="52" spans="1:52" s="3" customFormat="1" ht="17.649999999999999" x14ac:dyDescent="0.65">
      <c r="A52" s="8" t="s">
        <v>141</v>
      </c>
      <c r="B52" s="53" t="s">
        <v>26</v>
      </c>
      <c r="C52" s="25">
        <v>22</v>
      </c>
      <c r="D52" s="17">
        <f>IF(F52=0,0,(G52/F52))</f>
        <v>0</v>
      </c>
      <c r="E52" s="52">
        <v>4</v>
      </c>
      <c r="F52" s="52">
        <v>4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8">
        <f>H52+(I52*2)+(J52*3)+(K52*4)</f>
        <v>0</v>
      </c>
      <c r="M52" s="52">
        <v>0</v>
      </c>
      <c r="N52" s="52">
        <v>0</v>
      </c>
      <c r="O52" s="52">
        <v>1</v>
      </c>
      <c r="P52" s="52">
        <v>0</v>
      </c>
      <c r="Q52" s="52">
        <v>0</v>
      </c>
      <c r="R52" s="52">
        <v>0</v>
      </c>
      <c r="S52" s="17">
        <f>IF(E52=0,0,((G52+M52)/E52))</f>
        <v>0</v>
      </c>
      <c r="T52" s="5" t="str">
        <f>IF(E52&gt;=VLOOKUP(B52,[1]規定打席!$A$2:$C$10,3,0),"○","-")</f>
        <v>-</v>
      </c>
      <c r="U52" s="5">
        <f>VLOOKUP(B52,[1]規定打席!$A$2:$C$10,3,0)</f>
        <v>23</v>
      </c>
      <c r="AF52" s="39"/>
      <c r="AG52" s="38"/>
      <c r="AH52" s="37"/>
      <c r="AI52" s="36"/>
      <c r="AJ52" s="35"/>
      <c r="AK52" s="34"/>
      <c r="AL52" s="33"/>
      <c r="AM52" s="31"/>
      <c r="AN52" s="30"/>
      <c r="AO52" s="30"/>
      <c r="AP52" s="29"/>
      <c r="AQ52" s="32"/>
      <c r="AR52" s="31"/>
      <c r="AS52" s="30"/>
      <c r="AT52" s="30"/>
      <c r="AU52" s="30"/>
      <c r="AV52" s="30"/>
      <c r="AW52" s="29"/>
      <c r="AX52" s="28"/>
      <c r="AY52" s="27"/>
      <c r="AZ52" s="27"/>
    </row>
    <row r="53" spans="1:52" s="3" customFormat="1" ht="17.649999999999999" customHeight="1" x14ac:dyDescent="0.65">
      <c r="A53" s="8" t="s">
        <v>59</v>
      </c>
      <c r="B53" s="53" t="s">
        <v>26</v>
      </c>
      <c r="C53" s="25">
        <v>4</v>
      </c>
      <c r="D53" s="17">
        <f>IF(F53=0,0,(G53/F53))</f>
        <v>0</v>
      </c>
      <c r="E53" s="52">
        <v>7</v>
      </c>
      <c r="F53" s="52">
        <v>7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8">
        <f>H53+(I53*2)+(J53*3)+(K53*4)</f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17">
        <f>IF(E53=0,0,((G53+M53)/E53))</f>
        <v>0</v>
      </c>
      <c r="T53" s="5" t="str">
        <f>IF(E53&gt;=VLOOKUP(B53,[1]規定打席!$A$2:$C$10,3,0),"○","-")</f>
        <v>-</v>
      </c>
      <c r="U53" s="5">
        <f>VLOOKUP(B53,[1]規定打席!$A$2:$C$10,3,0)</f>
        <v>23</v>
      </c>
      <c r="AF53" s="39"/>
      <c r="AG53" s="38"/>
      <c r="AH53" s="33"/>
      <c r="AI53" s="36"/>
      <c r="AJ53" s="35"/>
      <c r="AK53" s="34"/>
      <c r="AL53" s="33"/>
      <c r="AM53" s="31"/>
      <c r="AN53" s="30"/>
      <c r="AO53" s="30"/>
      <c r="AP53" s="29"/>
      <c r="AQ53" s="32"/>
      <c r="AR53" s="31"/>
      <c r="AS53" s="30"/>
      <c r="AT53" s="30"/>
      <c r="AU53" s="30"/>
      <c r="AV53" s="30"/>
      <c r="AW53" s="29"/>
      <c r="AX53" s="28"/>
      <c r="AY53" s="27"/>
      <c r="AZ53" s="27"/>
    </row>
    <row r="54" spans="1:52" s="3" customFormat="1" ht="17.649999999999999" customHeight="1" x14ac:dyDescent="0.65">
      <c r="A54" s="21" t="s">
        <v>110</v>
      </c>
      <c r="B54" s="21" t="s">
        <v>73</v>
      </c>
      <c r="C54" s="26">
        <v>39</v>
      </c>
      <c r="D54" s="20">
        <v>0.43478260869565216</v>
      </c>
      <c r="E54" s="51">
        <v>29</v>
      </c>
      <c r="F54" s="51">
        <v>23</v>
      </c>
      <c r="G54" s="51">
        <v>10</v>
      </c>
      <c r="H54" s="51">
        <v>9</v>
      </c>
      <c r="I54" s="51">
        <v>1</v>
      </c>
      <c r="J54" s="51">
        <v>0</v>
      </c>
      <c r="K54" s="51">
        <v>0</v>
      </c>
      <c r="L54" s="21">
        <f>H54+(I54*2)+(J54*3)+(K54*4)</f>
        <v>11</v>
      </c>
      <c r="M54" s="51">
        <v>6</v>
      </c>
      <c r="N54" s="51">
        <v>0</v>
      </c>
      <c r="O54" s="51">
        <v>2</v>
      </c>
      <c r="P54" s="51">
        <v>3</v>
      </c>
      <c r="Q54" s="51">
        <v>5</v>
      </c>
      <c r="R54" s="51">
        <v>3</v>
      </c>
      <c r="S54" s="20">
        <v>0.55172413793103448</v>
      </c>
      <c r="T54" s="5" t="str">
        <f>IF(E54&gt;=VLOOKUP(B54,[1]規定打席!$A$2:$C$10,3,0),"○","-")</f>
        <v>○</v>
      </c>
      <c r="U54" s="5">
        <f>VLOOKUP(B54,[1]規定打席!$A$2:$C$10,3,0)</f>
        <v>23</v>
      </c>
      <c r="AF54" s="39"/>
      <c r="AG54" s="38"/>
      <c r="AH54" s="33"/>
      <c r="AI54" s="36"/>
      <c r="AJ54" s="35"/>
      <c r="AK54" s="34"/>
      <c r="AL54" s="33"/>
      <c r="AM54" s="31"/>
      <c r="AN54" s="30"/>
      <c r="AO54" s="30"/>
      <c r="AP54" s="29"/>
      <c r="AQ54" s="32"/>
      <c r="AR54" s="31"/>
      <c r="AS54" s="30"/>
      <c r="AT54" s="30"/>
      <c r="AU54" s="30"/>
      <c r="AV54" s="30"/>
      <c r="AW54" s="29"/>
      <c r="AX54" s="28"/>
      <c r="AY54" s="27"/>
      <c r="AZ54" s="27"/>
    </row>
    <row r="55" spans="1:52" s="3" customFormat="1" ht="16.5" customHeight="1" x14ac:dyDescent="0.65">
      <c r="A55" s="21" t="s">
        <v>105</v>
      </c>
      <c r="B55" s="21" t="s">
        <v>73</v>
      </c>
      <c r="C55" s="26">
        <v>19</v>
      </c>
      <c r="D55" s="20">
        <v>0.32</v>
      </c>
      <c r="E55" s="51">
        <v>25</v>
      </c>
      <c r="F55" s="51">
        <v>25</v>
      </c>
      <c r="G55" s="51">
        <v>8</v>
      </c>
      <c r="H55" s="51">
        <v>8</v>
      </c>
      <c r="I55" s="51">
        <v>0</v>
      </c>
      <c r="J55" s="51">
        <v>0</v>
      </c>
      <c r="K55" s="51">
        <v>0</v>
      </c>
      <c r="L55" s="21">
        <f>H55+(I55*2)+(J55*3)+(K55*4)</f>
        <v>8</v>
      </c>
      <c r="M55" s="51">
        <v>1</v>
      </c>
      <c r="N55" s="51">
        <v>0</v>
      </c>
      <c r="O55" s="51">
        <v>6</v>
      </c>
      <c r="P55" s="51">
        <v>4</v>
      </c>
      <c r="Q55" s="51">
        <v>3</v>
      </c>
      <c r="R55" s="51">
        <v>1</v>
      </c>
      <c r="S55" s="20">
        <v>0.36</v>
      </c>
      <c r="T55" s="5" t="str">
        <f>IF(E55&gt;=VLOOKUP(B55,[1]規定打席!$A$2:$C$10,3,0),"○","-")</f>
        <v>○</v>
      </c>
      <c r="U55" s="5">
        <f>VLOOKUP(B55,[1]規定打席!$A$2:$C$10,3,0)</f>
        <v>23</v>
      </c>
      <c r="AF55" s="39"/>
      <c r="AG55" s="38"/>
      <c r="AH55" s="37"/>
      <c r="AI55" s="36"/>
      <c r="AJ55" s="35"/>
      <c r="AK55" s="34"/>
      <c r="AL55" s="33"/>
      <c r="AM55" s="31"/>
      <c r="AN55" s="30"/>
      <c r="AO55" s="30"/>
      <c r="AP55" s="29"/>
      <c r="AQ55" s="32"/>
      <c r="AR55" s="31"/>
      <c r="AS55" s="30"/>
      <c r="AT55" s="30"/>
      <c r="AU55" s="30"/>
      <c r="AV55" s="30"/>
      <c r="AW55" s="29"/>
      <c r="AX55" s="28"/>
      <c r="AY55" s="27"/>
      <c r="AZ55" s="27"/>
    </row>
    <row r="56" spans="1:52" s="3" customFormat="1" ht="16.5" customHeight="1" x14ac:dyDescent="0.65">
      <c r="A56" s="21" t="s">
        <v>108</v>
      </c>
      <c r="B56" s="21" t="s">
        <v>73</v>
      </c>
      <c r="C56" s="26">
        <v>20</v>
      </c>
      <c r="D56" s="20">
        <v>0.30434782608695654</v>
      </c>
      <c r="E56" s="51">
        <v>27</v>
      </c>
      <c r="F56" s="51">
        <v>23</v>
      </c>
      <c r="G56" s="51">
        <v>7</v>
      </c>
      <c r="H56" s="51">
        <v>6</v>
      </c>
      <c r="I56" s="51">
        <v>0</v>
      </c>
      <c r="J56" s="51">
        <v>0</v>
      </c>
      <c r="K56" s="51">
        <v>1</v>
      </c>
      <c r="L56" s="21">
        <f>H56+(I56*2)+(J56*3)+(K56*4)</f>
        <v>10</v>
      </c>
      <c r="M56" s="51">
        <v>4</v>
      </c>
      <c r="N56" s="51">
        <v>0</v>
      </c>
      <c r="O56" s="51">
        <v>10</v>
      </c>
      <c r="P56" s="51">
        <v>4</v>
      </c>
      <c r="Q56" s="51">
        <v>3</v>
      </c>
      <c r="R56" s="51">
        <v>4</v>
      </c>
      <c r="S56" s="20">
        <v>0.40740740740740738</v>
      </c>
      <c r="T56" s="5" t="str">
        <f>IF(E56&gt;=VLOOKUP(B56,[1]規定打席!$A$2:$C$10,3,0),"○","-")</f>
        <v>○</v>
      </c>
      <c r="U56" s="5">
        <f>VLOOKUP(B56,[1]規定打席!$A$2:$C$10,3,0)</f>
        <v>23</v>
      </c>
      <c r="AF56" s="39"/>
      <c r="AG56" s="38"/>
      <c r="AH56" s="37"/>
      <c r="AI56" s="36"/>
      <c r="AJ56" s="35"/>
      <c r="AK56" s="34"/>
      <c r="AL56" s="33"/>
      <c r="AM56" s="31"/>
      <c r="AN56" s="30"/>
      <c r="AO56" s="30"/>
      <c r="AP56" s="29"/>
      <c r="AQ56" s="32"/>
      <c r="AR56" s="31"/>
      <c r="AS56" s="30"/>
      <c r="AT56" s="30"/>
      <c r="AU56" s="30"/>
      <c r="AV56" s="30"/>
      <c r="AW56" s="29"/>
      <c r="AX56" s="28"/>
      <c r="AY56" s="27"/>
      <c r="AZ56" s="27"/>
    </row>
    <row r="57" spans="1:52" s="3" customFormat="1" ht="17.649999999999999" customHeight="1" x14ac:dyDescent="0.65">
      <c r="A57" s="21" t="s">
        <v>109</v>
      </c>
      <c r="B57" s="21" t="s">
        <v>73</v>
      </c>
      <c r="C57" s="26">
        <v>42</v>
      </c>
      <c r="D57" s="20">
        <v>0.24</v>
      </c>
      <c r="E57" s="21">
        <v>30</v>
      </c>
      <c r="F57" s="21">
        <v>25</v>
      </c>
      <c r="G57" s="21">
        <v>6</v>
      </c>
      <c r="H57" s="21">
        <v>4</v>
      </c>
      <c r="I57" s="21">
        <v>2</v>
      </c>
      <c r="J57" s="21">
        <v>0</v>
      </c>
      <c r="K57" s="21">
        <v>0</v>
      </c>
      <c r="L57" s="21">
        <f>H57+(I57*2)+(J57*3)+(K57*4)</f>
        <v>8</v>
      </c>
      <c r="M57" s="21">
        <v>5</v>
      </c>
      <c r="N57" s="21">
        <v>0</v>
      </c>
      <c r="O57" s="21">
        <v>7</v>
      </c>
      <c r="P57" s="21">
        <v>4</v>
      </c>
      <c r="Q57" s="21">
        <v>0</v>
      </c>
      <c r="R57" s="21">
        <v>4</v>
      </c>
      <c r="S57" s="20">
        <v>0.36666666666666664</v>
      </c>
      <c r="T57" s="5" t="str">
        <f>IF(E57&gt;=VLOOKUP(B57,[1]規定打席!$A$2:$C$10,3,0),"○","-")</f>
        <v>○</v>
      </c>
      <c r="U57" s="5">
        <f>VLOOKUP(B57,[1]規定打席!$A$2:$C$10,3,0)</f>
        <v>23</v>
      </c>
      <c r="AF57" s="39"/>
      <c r="AG57" s="38"/>
      <c r="AH57" s="33"/>
      <c r="AI57" s="36"/>
      <c r="AJ57" s="35"/>
      <c r="AK57" s="34"/>
      <c r="AL57" s="33"/>
      <c r="AM57" s="31"/>
      <c r="AN57" s="30"/>
      <c r="AO57" s="30"/>
      <c r="AP57" s="29"/>
      <c r="AQ57" s="32"/>
      <c r="AR57" s="31"/>
      <c r="AS57" s="30"/>
      <c r="AT57" s="30"/>
      <c r="AU57" s="30"/>
      <c r="AV57" s="30"/>
      <c r="AW57" s="29"/>
      <c r="AX57" s="28"/>
      <c r="AY57" s="27"/>
      <c r="AZ57" s="27"/>
    </row>
    <row r="58" spans="1:52" s="3" customFormat="1" ht="16.5" customHeight="1" x14ac:dyDescent="0.65">
      <c r="A58" s="21" t="s">
        <v>107</v>
      </c>
      <c r="B58" s="21" t="s">
        <v>73</v>
      </c>
      <c r="C58" s="26">
        <v>23</v>
      </c>
      <c r="D58" s="20">
        <v>0.20833333333333334</v>
      </c>
      <c r="E58" s="21">
        <v>26</v>
      </c>
      <c r="F58" s="21">
        <v>24</v>
      </c>
      <c r="G58" s="21">
        <v>5</v>
      </c>
      <c r="H58" s="21">
        <v>3</v>
      </c>
      <c r="I58" s="21">
        <v>1</v>
      </c>
      <c r="J58" s="21">
        <v>0</v>
      </c>
      <c r="K58" s="21">
        <v>1</v>
      </c>
      <c r="L58" s="21">
        <f>H58+(I58*2)+(J58*3)+(K58*4)</f>
        <v>9</v>
      </c>
      <c r="M58" s="21">
        <v>2</v>
      </c>
      <c r="N58" s="21">
        <v>0</v>
      </c>
      <c r="O58" s="21">
        <v>6</v>
      </c>
      <c r="P58" s="21">
        <v>7</v>
      </c>
      <c r="Q58" s="21">
        <v>7</v>
      </c>
      <c r="R58" s="21">
        <v>2</v>
      </c>
      <c r="S58" s="20">
        <v>0.26923076923076922</v>
      </c>
      <c r="T58" s="5" t="str">
        <f>IF(E58&gt;=VLOOKUP(B58,[1]規定打席!$A$2:$C$10,3,0),"○","-")</f>
        <v>○</v>
      </c>
      <c r="U58" s="5">
        <f>VLOOKUP(B58,[1]規定打席!$A$2:$C$10,3,0)</f>
        <v>23</v>
      </c>
      <c r="AF58" s="39"/>
      <c r="AG58" s="38"/>
      <c r="AH58" s="37"/>
      <c r="AI58" s="36"/>
      <c r="AJ58" s="35"/>
      <c r="AK58" s="34"/>
      <c r="AL58" s="33"/>
      <c r="AM58" s="31"/>
      <c r="AN58" s="30"/>
      <c r="AO58" s="30"/>
      <c r="AP58" s="29"/>
      <c r="AQ58" s="32"/>
      <c r="AR58" s="31"/>
      <c r="AS58" s="30"/>
      <c r="AT58" s="30"/>
      <c r="AU58" s="30"/>
      <c r="AV58" s="30"/>
      <c r="AW58" s="29"/>
      <c r="AX58" s="28"/>
      <c r="AY58" s="27"/>
      <c r="AZ58" s="27"/>
    </row>
    <row r="59" spans="1:52" s="3" customFormat="1" ht="17.649999999999999" customHeight="1" x14ac:dyDescent="0.65">
      <c r="A59" s="21" t="s">
        <v>111</v>
      </c>
      <c r="B59" s="21" t="s">
        <v>73</v>
      </c>
      <c r="C59" s="26">
        <v>10</v>
      </c>
      <c r="D59" s="20">
        <v>0.22727272727272727</v>
      </c>
      <c r="E59" s="21">
        <v>24</v>
      </c>
      <c r="F59" s="21">
        <v>22</v>
      </c>
      <c r="G59" s="21">
        <v>5</v>
      </c>
      <c r="H59" s="21">
        <v>4</v>
      </c>
      <c r="I59" s="21">
        <v>1</v>
      </c>
      <c r="J59" s="21">
        <v>0</v>
      </c>
      <c r="K59" s="21">
        <v>0</v>
      </c>
      <c r="L59" s="21">
        <f>H59+(I59*2)+(J59*3)+(K59*4)</f>
        <v>6</v>
      </c>
      <c r="M59" s="21">
        <v>1</v>
      </c>
      <c r="N59" s="21">
        <v>0</v>
      </c>
      <c r="O59" s="21">
        <v>2</v>
      </c>
      <c r="P59" s="21">
        <v>2</v>
      </c>
      <c r="Q59" s="21">
        <v>3</v>
      </c>
      <c r="R59" s="21">
        <v>2</v>
      </c>
      <c r="S59" s="20">
        <v>0.25</v>
      </c>
      <c r="T59" s="5" t="str">
        <f>IF(E59&gt;=VLOOKUP(B59,[1]規定打席!$A$2:$C$10,3,0),"○","-")</f>
        <v>○</v>
      </c>
      <c r="U59" s="5">
        <f>VLOOKUP(B59,[1]規定打席!$A$2:$C$10,3,0)</f>
        <v>23</v>
      </c>
      <c r="AF59" s="39"/>
      <c r="AG59" s="38"/>
      <c r="AH59" s="37"/>
      <c r="AI59" s="36"/>
      <c r="AJ59" s="35"/>
      <c r="AK59" s="34"/>
      <c r="AL59" s="33"/>
      <c r="AM59" s="31"/>
      <c r="AN59" s="30"/>
      <c r="AO59" s="30"/>
      <c r="AP59" s="29"/>
      <c r="AQ59" s="32"/>
      <c r="AR59" s="31"/>
      <c r="AS59" s="30"/>
      <c r="AT59" s="30"/>
      <c r="AU59" s="30"/>
      <c r="AV59" s="30"/>
      <c r="AW59" s="29"/>
      <c r="AX59" s="28"/>
      <c r="AY59" s="27"/>
      <c r="AZ59" s="27"/>
    </row>
    <row r="60" spans="1:52" s="3" customFormat="1" ht="16.5" x14ac:dyDescent="0.65">
      <c r="A60" s="21" t="s">
        <v>106</v>
      </c>
      <c r="B60" s="21" t="s">
        <v>73</v>
      </c>
      <c r="C60" s="26">
        <v>20</v>
      </c>
      <c r="D60" s="20">
        <v>0.22222222222222221</v>
      </c>
      <c r="E60" s="21">
        <v>24</v>
      </c>
      <c r="F60" s="21">
        <v>18</v>
      </c>
      <c r="G60" s="21">
        <v>4</v>
      </c>
      <c r="H60" s="21">
        <v>3</v>
      </c>
      <c r="I60" s="21">
        <v>0</v>
      </c>
      <c r="J60" s="21">
        <v>1</v>
      </c>
      <c r="K60" s="21">
        <v>0</v>
      </c>
      <c r="L60" s="21">
        <f>H60+(I60*2)+(J60*3)+(K60*4)</f>
        <v>6</v>
      </c>
      <c r="M60" s="21">
        <v>3</v>
      </c>
      <c r="N60" s="21">
        <v>1</v>
      </c>
      <c r="O60" s="21">
        <v>11</v>
      </c>
      <c r="P60" s="21">
        <v>1</v>
      </c>
      <c r="Q60" s="21">
        <v>3</v>
      </c>
      <c r="R60" s="21">
        <v>3</v>
      </c>
      <c r="S60" s="20">
        <v>0.29166666666666669</v>
      </c>
      <c r="T60" s="5" t="str">
        <f>IF(E60&gt;=VLOOKUP(B60,[1]規定打席!$A$2:$C$10,3,0),"○","-")</f>
        <v>○</v>
      </c>
      <c r="U60" s="5">
        <f>VLOOKUP(B60,[1]規定打席!$A$2:$C$10,3,0)</f>
        <v>23</v>
      </c>
      <c r="AF60" s="39"/>
      <c r="AG60" s="38"/>
      <c r="AH60" s="33"/>
      <c r="AI60" s="36"/>
      <c r="AJ60" s="35"/>
      <c r="AK60" s="34"/>
      <c r="AL60" s="33"/>
      <c r="AM60" s="31"/>
      <c r="AN60" s="30"/>
      <c r="AO60" s="30"/>
      <c r="AP60" s="29"/>
      <c r="AQ60" s="32"/>
      <c r="AR60" s="31"/>
      <c r="AS60" s="30"/>
      <c r="AT60" s="30"/>
      <c r="AU60" s="30"/>
      <c r="AV60" s="30"/>
      <c r="AW60" s="29"/>
      <c r="AX60" s="28"/>
      <c r="AY60" s="27"/>
      <c r="AZ60" s="27"/>
    </row>
    <row r="61" spans="1:52" s="3" customFormat="1" ht="16.5" x14ac:dyDescent="0.65">
      <c r="A61" s="8" t="s">
        <v>161</v>
      </c>
      <c r="B61" s="8" t="s">
        <v>73</v>
      </c>
      <c r="C61" s="25">
        <v>21</v>
      </c>
      <c r="D61" s="17">
        <v>0.2</v>
      </c>
      <c r="E61" s="8">
        <v>18</v>
      </c>
      <c r="F61" s="8">
        <v>15</v>
      </c>
      <c r="G61" s="8">
        <v>3</v>
      </c>
      <c r="H61" s="8">
        <v>2</v>
      </c>
      <c r="I61" s="8">
        <v>0</v>
      </c>
      <c r="J61" s="8">
        <v>1</v>
      </c>
      <c r="K61" s="8">
        <v>0</v>
      </c>
      <c r="L61" s="8">
        <f>H61+(I61*2)+(J61*3)+(K61*4)</f>
        <v>5</v>
      </c>
      <c r="M61" s="8">
        <v>3</v>
      </c>
      <c r="N61" s="8">
        <v>0</v>
      </c>
      <c r="O61" s="8">
        <v>0</v>
      </c>
      <c r="P61" s="8">
        <v>0</v>
      </c>
      <c r="Q61" s="8">
        <v>1</v>
      </c>
      <c r="R61" s="8">
        <v>0</v>
      </c>
      <c r="S61" s="17">
        <v>0.33333333333333331</v>
      </c>
      <c r="T61" s="5" t="str">
        <f>IF(E61&gt;=VLOOKUP(B61,[1]規定打席!$A$2:$C$10,3,0),"○","-")</f>
        <v>-</v>
      </c>
      <c r="U61" s="5">
        <f>VLOOKUP(B61,[1]規定打席!$A$2:$C$10,3,0)</f>
        <v>23</v>
      </c>
      <c r="AF61" s="39"/>
      <c r="AG61" s="38"/>
      <c r="AH61" s="33"/>
      <c r="AI61" s="36"/>
      <c r="AJ61" s="35"/>
      <c r="AK61" s="34"/>
      <c r="AL61" s="33"/>
      <c r="AM61" s="31"/>
      <c r="AN61" s="30"/>
      <c r="AO61" s="30"/>
      <c r="AP61" s="29"/>
      <c r="AQ61" s="32"/>
      <c r="AR61" s="31"/>
      <c r="AS61" s="30"/>
      <c r="AT61" s="30"/>
      <c r="AU61" s="30"/>
      <c r="AV61" s="30"/>
      <c r="AW61" s="29"/>
      <c r="AX61" s="28"/>
      <c r="AY61" s="27"/>
      <c r="AZ61" s="27"/>
    </row>
    <row r="62" spans="1:52" s="3" customFormat="1" ht="16.5" x14ac:dyDescent="0.65">
      <c r="A62" s="8" t="s">
        <v>167</v>
      </c>
      <c r="B62" s="8" t="s">
        <v>73</v>
      </c>
      <c r="C62" s="25">
        <v>12</v>
      </c>
      <c r="D62" s="17">
        <v>0.27272727272727271</v>
      </c>
      <c r="E62" s="8">
        <v>12</v>
      </c>
      <c r="F62" s="8">
        <v>11</v>
      </c>
      <c r="G62" s="8">
        <v>3</v>
      </c>
      <c r="H62" s="8">
        <v>3</v>
      </c>
      <c r="I62" s="8">
        <v>0</v>
      </c>
      <c r="J62" s="8">
        <v>0</v>
      </c>
      <c r="K62" s="8">
        <v>0</v>
      </c>
      <c r="L62" s="8">
        <f>H62+(I62*2)+(J62*3)+(K62*4)</f>
        <v>3</v>
      </c>
      <c r="M62" s="8">
        <v>1</v>
      </c>
      <c r="N62" s="8">
        <v>0</v>
      </c>
      <c r="O62" s="8">
        <v>1</v>
      </c>
      <c r="P62" s="8">
        <v>1</v>
      </c>
      <c r="Q62" s="8">
        <v>0</v>
      </c>
      <c r="R62" s="8">
        <v>0</v>
      </c>
      <c r="S62" s="17">
        <v>0.33333333333333331</v>
      </c>
      <c r="T62" s="5" t="str">
        <f>IF(E62&gt;=VLOOKUP(B62,[1]規定打席!$A$2:$C$10,3,0),"○","-")</f>
        <v>-</v>
      </c>
      <c r="U62" s="5">
        <f>VLOOKUP(B62,[1]規定打席!$A$2:$C$10,3,0)</f>
        <v>23</v>
      </c>
      <c r="AF62" s="39"/>
      <c r="AG62" s="38"/>
      <c r="AH62" s="33"/>
      <c r="AI62" s="36"/>
      <c r="AJ62" s="35"/>
      <c r="AK62" s="34"/>
      <c r="AL62" s="33"/>
      <c r="AM62" s="31"/>
      <c r="AN62" s="30"/>
      <c r="AO62" s="30"/>
      <c r="AP62" s="29"/>
      <c r="AQ62" s="32"/>
      <c r="AR62" s="31"/>
      <c r="AS62" s="30"/>
      <c r="AT62" s="30"/>
      <c r="AU62" s="30"/>
      <c r="AV62" s="30"/>
      <c r="AW62" s="29"/>
      <c r="AX62" s="28"/>
      <c r="AY62" s="27"/>
      <c r="AZ62" s="27"/>
    </row>
    <row r="63" spans="1:52" s="3" customFormat="1" ht="16.5" x14ac:dyDescent="0.65">
      <c r="A63" s="8" t="s">
        <v>163</v>
      </c>
      <c r="B63" s="8" t="s">
        <v>73</v>
      </c>
      <c r="C63" s="25">
        <v>29</v>
      </c>
      <c r="D63" s="17">
        <v>0.25</v>
      </c>
      <c r="E63" s="8">
        <v>13</v>
      </c>
      <c r="F63" s="8">
        <v>8</v>
      </c>
      <c r="G63" s="8">
        <v>2</v>
      </c>
      <c r="H63" s="8">
        <v>0</v>
      </c>
      <c r="I63" s="8">
        <v>2</v>
      </c>
      <c r="J63" s="8">
        <v>0</v>
      </c>
      <c r="K63" s="8">
        <v>0</v>
      </c>
      <c r="L63" s="8">
        <f>H63+(I63*2)+(J63*3)+(K63*4)</f>
        <v>4</v>
      </c>
      <c r="M63" s="8">
        <v>5</v>
      </c>
      <c r="N63" s="8">
        <v>0</v>
      </c>
      <c r="O63" s="8">
        <v>2</v>
      </c>
      <c r="P63" s="8">
        <v>2</v>
      </c>
      <c r="Q63" s="8">
        <v>3</v>
      </c>
      <c r="R63" s="8">
        <v>2</v>
      </c>
      <c r="S63" s="17">
        <v>0.53846153846153844</v>
      </c>
      <c r="T63" s="5" t="str">
        <f>IF(E63&gt;=VLOOKUP(B63,[1]規定打席!$A$2:$C$10,3,0),"○","-")</f>
        <v>-</v>
      </c>
      <c r="U63" s="5">
        <f>VLOOKUP(B63,[1]規定打席!$A$2:$C$10,3,0)</f>
        <v>23</v>
      </c>
      <c r="AF63" s="39"/>
      <c r="AG63" s="38"/>
      <c r="AH63" s="33"/>
      <c r="AI63" s="36"/>
      <c r="AJ63" s="35"/>
      <c r="AK63" s="34"/>
      <c r="AL63" s="33"/>
      <c r="AM63" s="31"/>
      <c r="AN63" s="30"/>
      <c r="AO63" s="30"/>
      <c r="AP63" s="29"/>
      <c r="AQ63" s="32"/>
      <c r="AR63" s="31"/>
      <c r="AS63" s="30"/>
      <c r="AT63" s="30"/>
      <c r="AU63" s="30"/>
      <c r="AV63" s="30"/>
      <c r="AW63" s="29"/>
      <c r="AX63" s="28"/>
      <c r="AY63" s="27"/>
      <c r="AZ63" s="27"/>
    </row>
    <row r="64" spans="1:52" s="3" customFormat="1" ht="16.5" x14ac:dyDescent="0.65">
      <c r="A64" s="50" t="s">
        <v>174</v>
      </c>
      <c r="B64" s="8" t="s">
        <v>73</v>
      </c>
      <c r="C64" s="25"/>
      <c r="D64" s="17">
        <v>0.33333333333333331</v>
      </c>
      <c r="E64" s="50">
        <v>6</v>
      </c>
      <c r="F64" s="50">
        <v>6</v>
      </c>
      <c r="G64" s="50">
        <v>2</v>
      </c>
      <c r="H64" s="50">
        <v>1</v>
      </c>
      <c r="I64" s="50">
        <v>1</v>
      </c>
      <c r="J64" s="50">
        <v>0</v>
      </c>
      <c r="K64" s="50">
        <v>0</v>
      </c>
      <c r="L64" s="8">
        <f>H64+(I64*2)+(J64*3)+(K64*4)</f>
        <v>3</v>
      </c>
      <c r="M64" s="50">
        <v>0</v>
      </c>
      <c r="N64" s="50">
        <v>0</v>
      </c>
      <c r="O64" s="50">
        <v>1</v>
      </c>
      <c r="P64" s="50">
        <v>0</v>
      </c>
      <c r="Q64" s="50">
        <v>1</v>
      </c>
      <c r="R64" s="50">
        <v>1</v>
      </c>
      <c r="S64" s="17">
        <v>0.33333333333333331</v>
      </c>
      <c r="T64" s="5" t="str">
        <f>IF(E64&gt;=VLOOKUP(B64,[1]規定打席!$A$2:$C$10,3,0),"○","-")</f>
        <v>-</v>
      </c>
      <c r="U64" s="5">
        <f>VLOOKUP(B64,[1]規定打席!$A$2:$C$10,3,0)</f>
        <v>23</v>
      </c>
      <c r="AF64" s="39"/>
      <c r="AG64" s="38"/>
      <c r="AH64" s="37"/>
      <c r="AI64" s="36"/>
      <c r="AJ64" s="35"/>
      <c r="AK64" s="34"/>
      <c r="AL64" s="33"/>
      <c r="AM64" s="31"/>
      <c r="AN64" s="30"/>
      <c r="AO64" s="30"/>
      <c r="AP64" s="29"/>
      <c r="AQ64" s="32"/>
      <c r="AR64" s="31"/>
      <c r="AS64" s="30"/>
      <c r="AT64" s="30"/>
      <c r="AU64" s="30"/>
      <c r="AV64" s="30"/>
      <c r="AW64" s="29"/>
      <c r="AX64" s="28"/>
      <c r="AY64" s="27"/>
      <c r="AZ64" s="27"/>
    </row>
    <row r="65" spans="1:52" s="3" customFormat="1" ht="16.5" x14ac:dyDescent="0.65">
      <c r="A65" s="8" t="s">
        <v>162</v>
      </c>
      <c r="B65" s="8" t="s">
        <v>73</v>
      </c>
      <c r="C65" s="25">
        <v>24</v>
      </c>
      <c r="D65" s="17">
        <v>0.15384615384615385</v>
      </c>
      <c r="E65" s="8">
        <v>17</v>
      </c>
      <c r="F65" s="8">
        <v>13</v>
      </c>
      <c r="G65" s="8">
        <v>2</v>
      </c>
      <c r="H65" s="8">
        <v>2</v>
      </c>
      <c r="I65" s="8">
        <v>0</v>
      </c>
      <c r="J65" s="8">
        <v>0</v>
      </c>
      <c r="K65" s="8">
        <v>0</v>
      </c>
      <c r="L65" s="8">
        <f>H65+(I65*2)+(J65*3)+(K65*4)</f>
        <v>2</v>
      </c>
      <c r="M65" s="8">
        <v>4</v>
      </c>
      <c r="N65" s="8">
        <v>0</v>
      </c>
      <c r="O65" s="8">
        <v>4</v>
      </c>
      <c r="P65" s="8">
        <v>2</v>
      </c>
      <c r="Q65" s="8">
        <v>1</v>
      </c>
      <c r="R65" s="8">
        <v>3</v>
      </c>
      <c r="S65" s="17">
        <v>0.35294117647058826</v>
      </c>
      <c r="T65" s="5" t="str">
        <f>IF(E65&gt;=VLOOKUP(B65,[1]規定打席!$A$2:$C$10,3,0),"○","-")</f>
        <v>-</v>
      </c>
      <c r="U65" s="5">
        <f>VLOOKUP(B65,[1]規定打席!$A$2:$C$10,3,0)</f>
        <v>23</v>
      </c>
      <c r="AF65" s="39"/>
      <c r="AG65" s="38"/>
      <c r="AH65" s="37"/>
      <c r="AI65" s="36"/>
      <c r="AJ65" s="35"/>
      <c r="AK65" s="34"/>
      <c r="AL65" s="33"/>
      <c r="AM65" s="31"/>
      <c r="AN65" s="30"/>
      <c r="AO65" s="30"/>
      <c r="AP65" s="29"/>
      <c r="AQ65" s="32"/>
      <c r="AR65" s="31"/>
      <c r="AS65" s="30"/>
      <c r="AT65" s="30"/>
      <c r="AU65" s="30"/>
      <c r="AV65" s="30"/>
      <c r="AW65" s="29"/>
      <c r="AX65" s="28"/>
      <c r="AY65" s="27"/>
      <c r="AZ65" s="27"/>
    </row>
    <row r="66" spans="1:52" s="3" customFormat="1" ht="16.5" x14ac:dyDescent="0.65">
      <c r="A66" s="8" t="s">
        <v>158</v>
      </c>
      <c r="B66" s="8" t="s">
        <v>73</v>
      </c>
      <c r="C66" s="25">
        <v>24</v>
      </c>
      <c r="D66" s="17">
        <v>0.1111111111111111</v>
      </c>
      <c r="E66" s="8">
        <v>20</v>
      </c>
      <c r="F66" s="8">
        <v>18</v>
      </c>
      <c r="G66" s="8">
        <v>2</v>
      </c>
      <c r="H66" s="8">
        <v>2</v>
      </c>
      <c r="I66" s="8">
        <v>0</v>
      </c>
      <c r="J66" s="8">
        <v>0</v>
      </c>
      <c r="K66" s="8">
        <v>0</v>
      </c>
      <c r="L66" s="8">
        <f>H66+(I66*2)+(J66*3)+(K66*4)</f>
        <v>2</v>
      </c>
      <c r="M66" s="8">
        <v>3</v>
      </c>
      <c r="N66" s="8">
        <v>0</v>
      </c>
      <c r="O66" s="8">
        <v>4</v>
      </c>
      <c r="P66" s="8">
        <v>1</v>
      </c>
      <c r="Q66" s="8">
        <v>1</v>
      </c>
      <c r="R66" s="8">
        <v>2</v>
      </c>
      <c r="S66" s="17">
        <v>0.25</v>
      </c>
      <c r="T66" s="5" t="str">
        <f>IF(E66&gt;=VLOOKUP(B66,[1]規定打席!$A$2:$C$10,3,0),"○","-")</f>
        <v>-</v>
      </c>
      <c r="U66" s="5">
        <f>VLOOKUP(B66,[1]規定打席!$A$2:$C$10,3,0)</f>
        <v>23</v>
      </c>
      <c r="AF66" s="39"/>
      <c r="AG66" s="38"/>
      <c r="AH66" s="37"/>
      <c r="AI66" s="36"/>
      <c r="AJ66" s="35"/>
      <c r="AK66" s="34"/>
      <c r="AL66" s="33"/>
      <c r="AM66" s="31"/>
      <c r="AN66" s="30"/>
      <c r="AO66" s="30"/>
      <c r="AP66" s="29"/>
      <c r="AQ66" s="32"/>
      <c r="AR66" s="31"/>
      <c r="AS66" s="30"/>
      <c r="AT66" s="30"/>
      <c r="AU66" s="30"/>
      <c r="AV66" s="30"/>
      <c r="AW66" s="29"/>
      <c r="AX66" s="28"/>
      <c r="AY66" s="27"/>
      <c r="AZ66" s="27"/>
    </row>
    <row r="67" spans="1:52" s="3" customFormat="1" ht="16.5" x14ac:dyDescent="0.65">
      <c r="A67" s="8" t="s">
        <v>172</v>
      </c>
      <c r="B67" s="8" t="s">
        <v>73</v>
      </c>
      <c r="C67" s="25"/>
      <c r="D67" s="17">
        <v>0.13333333333333333</v>
      </c>
      <c r="E67" s="8">
        <v>16</v>
      </c>
      <c r="F67" s="8">
        <v>15</v>
      </c>
      <c r="G67" s="8">
        <v>2</v>
      </c>
      <c r="H67" s="8">
        <v>2</v>
      </c>
      <c r="I67" s="8">
        <v>0</v>
      </c>
      <c r="J67" s="8">
        <v>0</v>
      </c>
      <c r="K67" s="8">
        <v>0</v>
      </c>
      <c r="L67" s="8">
        <f>H67+(I67*2)+(J67*3)+(K67*4)</f>
        <v>2</v>
      </c>
      <c r="M67" s="8">
        <v>1</v>
      </c>
      <c r="N67" s="8">
        <v>0</v>
      </c>
      <c r="O67" s="8">
        <v>2</v>
      </c>
      <c r="P67" s="8">
        <v>1</v>
      </c>
      <c r="Q67" s="8">
        <v>1</v>
      </c>
      <c r="R67" s="8">
        <v>2</v>
      </c>
      <c r="S67" s="17">
        <v>0.1875</v>
      </c>
      <c r="T67" s="5" t="str">
        <f>IF(E67&gt;=VLOOKUP(B67,[1]規定打席!$A$2:$C$10,3,0),"○","-")</f>
        <v>-</v>
      </c>
      <c r="U67" s="5">
        <f>VLOOKUP(B67,[1]規定打席!$A$2:$C$10,3,0)</f>
        <v>23</v>
      </c>
      <c r="V67" s="2"/>
      <c r="AF67" s="39"/>
      <c r="AG67" s="38"/>
      <c r="AH67" s="33"/>
      <c r="AI67" s="36"/>
      <c r="AJ67" s="35"/>
      <c r="AK67" s="34"/>
      <c r="AL67" s="33"/>
      <c r="AM67" s="31"/>
      <c r="AN67" s="30"/>
      <c r="AO67" s="30"/>
      <c r="AP67" s="29"/>
      <c r="AQ67" s="32"/>
      <c r="AR67" s="31"/>
      <c r="AS67" s="30"/>
      <c r="AT67" s="30"/>
      <c r="AU67" s="30"/>
      <c r="AV67" s="30"/>
      <c r="AW67" s="29"/>
      <c r="AX67" s="28"/>
      <c r="AY67" s="27"/>
      <c r="AZ67" s="27"/>
    </row>
    <row r="68" spans="1:52" s="3" customFormat="1" ht="15" customHeight="1" x14ac:dyDescent="0.65">
      <c r="A68" s="8" t="s">
        <v>170</v>
      </c>
      <c r="B68" s="8" t="s">
        <v>73</v>
      </c>
      <c r="C68" s="25">
        <v>17</v>
      </c>
      <c r="D68" s="17">
        <v>0.16666666666666666</v>
      </c>
      <c r="E68" s="8">
        <v>6</v>
      </c>
      <c r="F68" s="8">
        <v>6</v>
      </c>
      <c r="G68" s="8">
        <v>1</v>
      </c>
      <c r="H68" s="8">
        <v>0</v>
      </c>
      <c r="I68" s="8">
        <v>0</v>
      </c>
      <c r="J68" s="8">
        <v>0</v>
      </c>
      <c r="K68" s="8">
        <v>1</v>
      </c>
      <c r="L68" s="8">
        <f>H68+(I68*2)+(J68*3)+(K68*4)</f>
        <v>4</v>
      </c>
      <c r="M68" s="8">
        <v>0</v>
      </c>
      <c r="N68" s="8">
        <v>0</v>
      </c>
      <c r="O68" s="8">
        <v>0</v>
      </c>
      <c r="P68" s="8">
        <v>0</v>
      </c>
      <c r="Q68" s="8">
        <v>3</v>
      </c>
      <c r="R68" s="8">
        <v>1</v>
      </c>
      <c r="S68" s="17">
        <v>0.16666666666666666</v>
      </c>
      <c r="T68" s="5" t="str">
        <f>IF(E68&gt;=VLOOKUP(B68,[1]規定打席!$A$2:$C$10,3,0),"○","-")</f>
        <v>-</v>
      </c>
      <c r="U68" s="5">
        <f>VLOOKUP(B68,[1]規定打席!$A$2:$C$10,3,0)</f>
        <v>23</v>
      </c>
      <c r="AF68" s="39"/>
      <c r="AG68" s="38"/>
      <c r="AH68" s="33"/>
      <c r="AI68" s="36"/>
      <c r="AJ68" s="35"/>
      <c r="AK68" s="34"/>
      <c r="AL68" s="33"/>
      <c r="AM68" s="31"/>
      <c r="AN68" s="30"/>
      <c r="AO68" s="30"/>
      <c r="AP68" s="29"/>
      <c r="AQ68" s="32"/>
      <c r="AR68" s="31"/>
      <c r="AS68" s="30"/>
      <c r="AT68" s="30"/>
      <c r="AU68" s="30"/>
      <c r="AV68" s="30"/>
      <c r="AW68" s="29"/>
      <c r="AX68" s="28"/>
      <c r="AY68" s="27"/>
      <c r="AZ68" s="27"/>
    </row>
    <row r="69" spans="1:52" s="3" customFormat="1" ht="16.5" x14ac:dyDescent="0.65">
      <c r="A69" s="8" t="s">
        <v>164</v>
      </c>
      <c r="B69" s="8" t="s">
        <v>73</v>
      </c>
      <c r="C69" s="25">
        <v>36</v>
      </c>
      <c r="D69" s="17">
        <v>0.1</v>
      </c>
      <c r="E69" s="8">
        <v>14</v>
      </c>
      <c r="F69" s="8">
        <v>10</v>
      </c>
      <c r="G69" s="8">
        <v>1</v>
      </c>
      <c r="H69" s="8">
        <v>0</v>
      </c>
      <c r="I69" s="8">
        <v>1</v>
      </c>
      <c r="J69" s="8">
        <v>0</v>
      </c>
      <c r="K69" s="8">
        <v>0</v>
      </c>
      <c r="L69" s="8">
        <f>H69+(I69*2)+(J69*3)+(K69*4)</f>
        <v>2</v>
      </c>
      <c r="M69" s="8">
        <v>3</v>
      </c>
      <c r="N69" s="8">
        <v>1</v>
      </c>
      <c r="O69" s="8">
        <v>4</v>
      </c>
      <c r="P69" s="8">
        <v>0</v>
      </c>
      <c r="Q69" s="8">
        <v>0</v>
      </c>
      <c r="R69" s="8">
        <v>2</v>
      </c>
      <c r="S69" s="17">
        <v>0.2857142857142857</v>
      </c>
      <c r="T69" s="5" t="str">
        <f>IF(E69&gt;=VLOOKUP(B69,[1]規定打席!$A$2:$C$10,3,0),"○","-")</f>
        <v>-</v>
      </c>
      <c r="U69" s="5">
        <f>VLOOKUP(B69,[1]規定打席!$A$2:$C$10,3,0)</f>
        <v>23</v>
      </c>
      <c r="AF69" s="39"/>
      <c r="AG69" s="38"/>
      <c r="AH69" s="37"/>
      <c r="AI69" s="36"/>
      <c r="AJ69" s="35"/>
      <c r="AK69" s="34"/>
      <c r="AL69" s="33"/>
      <c r="AM69" s="31"/>
      <c r="AN69" s="30"/>
      <c r="AO69" s="30"/>
      <c r="AP69" s="29"/>
      <c r="AQ69" s="32"/>
      <c r="AR69" s="31"/>
      <c r="AS69" s="30"/>
      <c r="AT69" s="30"/>
      <c r="AU69" s="30"/>
      <c r="AV69" s="30"/>
      <c r="AW69" s="29"/>
      <c r="AX69" s="28"/>
      <c r="AY69" s="27"/>
      <c r="AZ69" s="27"/>
    </row>
    <row r="70" spans="1:52" s="3" customFormat="1" ht="17.649999999999999" x14ac:dyDescent="0.65">
      <c r="A70" s="50" t="s">
        <v>175</v>
      </c>
      <c r="B70" s="8" t="s">
        <v>73</v>
      </c>
      <c r="C70" s="49"/>
      <c r="D70" s="17">
        <v>1</v>
      </c>
      <c r="E70" s="43">
        <v>2</v>
      </c>
      <c r="F70" s="43">
        <v>1</v>
      </c>
      <c r="G70" s="43">
        <v>1</v>
      </c>
      <c r="H70" s="43">
        <v>1</v>
      </c>
      <c r="I70" s="43">
        <v>0</v>
      </c>
      <c r="J70" s="43">
        <v>0</v>
      </c>
      <c r="K70" s="43">
        <v>0</v>
      </c>
      <c r="L70" s="8">
        <f>H70+(I70*2)+(J70*3)+(K70*4)</f>
        <v>1</v>
      </c>
      <c r="M70" s="43">
        <v>1</v>
      </c>
      <c r="N70" s="43">
        <v>0</v>
      </c>
      <c r="O70" s="43">
        <v>0</v>
      </c>
      <c r="P70" s="43">
        <v>0</v>
      </c>
      <c r="Q70" s="43">
        <v>2</v>
      </c>
      <c r="R70" s="43">
        <v>0</v>
      </c>
      <c r="S70" s="17">
        <v>1</v>
      </c>
      <c r="T70" s="5" t="str">
        <f>IF(E70&gt;=VLOOKUP(B70,[1]規定打席!$A$2:$C$10,3,0),"○","-")</f>
        <v>-</v>
      </c>
      <c r="U70" s="5">
        <f>VLOOKUP(B70,[1]規定打席!$A$2:$C$10,3,0)</f>
        <v>23</v>
      </c>
      <c r="AF70" s="39"/>
      <c r="AG70" s="38"/>
      <c r="AH70" s="33"/>
      <c r="AI70" s="36"/>
      <c r="AJ70" s="35"/>
      <c r="AK70" s="34"/>
      <c r="AL70" s="33"/>
      <c r="AM70" s="31"/>
      <c r="AN70" s="30"/>
      <c r="AO70" s="30"/>
      <c r="AP70" s="29"/>
      <c r="AQ70" s="32"/>
      <c r="AR70" s="31"/>
      <c r="AS70" s="30"/>
      <c r="AT70" s="30"/>
      <c r="AU70" s="30"/>
      <c r="AV70" s="30"/>
      <c r="AW70" s="29"/>
      <c r="AX70" s="28"/>
      <c r="AY70" s="27"/>
      <c r="AZ70" s="27"/>
    </row>
    <row r="71" spans="1:52" s="3" customFormat="1" ht="16.5" x14ac:dyDescent="0.65">
      <c r="A71" s="8" t="s">
        <v>160</v>
      </c>
      <c r="B71" s="8" t="s">
        <v>73</v>
      </c>
      <c r="C71" s="25">
        <v>7</v>
      </c>
      <c r="D71" s="17">
        <v>0.2</v>
      </c>
      <c r="E71" s="8">
        <v>5</v>
      </c>
      <c r="F71" s="8">
        <v>5</v>
      </c>
      <c r="G71" s="8">
        <v>1</v>
      </c>
      <c r="H71" s="8">
        <v>1</v>
      </c>
      <c r="I71" s="8">
        <v>0</v>
      </c>
      <c r="J71" s="8">
        <v>0</v>
      </c>
      <c r="K71" s="8">
        <v>0</v>
      </c>
      <c r="L71" s="8">
        <f>H71+(I71*2)+(J71*3)+(K71*4)</f>
        <v>1</v>
      </c>
      <c r="M71" s="8">
        <v>0</v>
      </c>
      <c r="N71" s="8">
        <v>0</v>
      </c>
      <c r="O71" s="8">
        <v>1</v>
      </c>
      <c r="P71" s="8">
        <v>0</v>
      </c>
      <c r="Q71" s="8">
        <v>1</v>
      </c>
      <c r="R71" s="8">
        <v>1</v>
      </c>
      <c r="S71" s="17">
        <v>0.2</v>
      </c>
      <c r="T71" s="5" t="str">
        <f>IF(E71&gt;=VLOOKUP(B71,[1]規定打席!$A$2:$C$10,3,0),"○","-")</f>
        <v>-</v>
      </c>
      <c r="U71" s="5">
        <f>VLOOKUP(B71,[1]規定打席!$A$2:$C$10,3,0)</f>
        <v>23</v>
      </c>
      <c r="AF71" s="39"/>
      <c r="AG71" s="38"/>
      <c r="AH71" s="33"/>
      <c r="AI71" s="36"/>
      <c r="AJ71" s="35"/>
      <c r="AK71" s="34"/>
      <c r="AL71" s="33"/>
      <c r="AM71" s="31"/>
      <c r="AN71" s="30"/>
      <c r="AO71" s="30"/>
      <c r="AP71" s="29"/>
      <c r="AQ71" s="32"/>
      <c r="AR71" s="31"/>
      <c r="AS71" s="30"/>
      <c r="AT71" s="30"/>
      <c r="AU71" s="30"/>
      <c r="AV71" s="30"/>
      <c r="AW71" s="29"/>
      <c r="AX71" s="28"/>
      <c r="AY71" s="27"/>
      <c r="AZ71" s="27"/>
    </row>
    <row r="72" spans="1:52" s="3" customFormat="1" ht="16.5" x14ac:dyDescent="0.65">
      <c r="A72" s="8" t="s">
        <v>169</v>
      </c>
      <c r="B72" s="8" t="s">
        <v>73</v>
      </c>
      <c r="C72" s="25">
        <v>5</v>
      </c>
      <c r="D72" s="17">
        <v>0.33333333333333331</v>
      </c>
      <c r="E72" s="8">
        <v>3</v>
      </c>
      <c r="F72" s="8">
        <v>3</v>
      </c>
      <c r="G72" s="8">
        <v>1</v>
      </c>
      <c r="H72" s="8">
        <v>1</v>
      </c>
      <c r="I72" s="8">
        <v>0</v>
      </c>
      <c r="J72" s="8">
        <v>0</v>
      </c>
      <c r="K72" s="8">
        <v>0</v>
      </c>
      <c r="L72" s="8">
        <f>H72+(I72*2)+(J72*3)+(K72*4)</f>
        <v>1</v>
      </c>
      <c r="M72" s="8">
        <v>0</v>
      </c>
      <c r="N72" s="8">
        <v>0</v>
      </c>
      <c r="O72" s="8">
        <v>1</v>
      </c>
      <c r="P72" s="8">
        <v>0</v>
      </c>
      <c r="Q72" s="8">
        <v>0</v>
      </c>
      <c r="R72" s="8">
        <v>1</v>
      </c>
      <c r="S72" s="17">
        <v>0.33333333333333331</v>
      </c>
      <c r="T72" s="5" t="str">
        <f>IF(E72&gt;=VLOOKUP(B72,[1]規定打席!$A$2:$C$10,3,0),"○","-")</f>
        <v>-</v>
      </c>
      <c r="U72" s="5">
        <f>VLOOKUP(B72,[1]規定打席!$A$2:$C$10,3,0)</f>
        <v>23</v>
      </c>
      <c r="AF72" s="39"/>
      <c r="AG72" s="38"/>
      <c r="AH72" s="33"/>
      <c r="AI72" s="36"/>
      <c r="AJ72" s="35"/>
      <c r="AK72" s="34"/>
      <c r="AL72" s="33"/>
      <c r="AM72" s="31"/>
      <c r="AN72" s="30"/>
      <c r="AO72" s="30"/>
      <c r="AP72" s="29"/>
      <c r="AQ72" s="32"/>
      <c r="AR72" s="31"/>
      <c r="AS72" s="30"/>
      <c r="AT72" s="30"/>
      <c r="AU72" s="30"/>
      <c r="AV72" s="30"/>
      <c r="AW72" s="29"/>
      <c r="AX72" s="28"/>
      <c r="AY72" s="27"/>
      <c r="AZ72" s="27"/>
    </row>
    <row r="73" spans="1:52" s="3" customFormat="1" ht="16.5" x14ac:dyDescent="0.65">
      <c r="A73" s="8" t="s">
        <v>171</v>
      </c>
      <c r="B73" s="8" t="s">
        <v>73</v>
      </c>
      <c r="C73" s="48">
        <v>0</v>
      </c>
      <c r="D73" s="17">
        <v>0.16666666666666666</v>
      </c>
      <c r="E73" s="8">
        <v>7</v>
      </c>
      <c r="F73" s="8">
        <v>6</v>
      </c>
      <c r="G73" s="8">
        <v>1</v>
      </c>
      <c r="H73" s="8">
        <v>1</v>
      </c>
      <c r="I73" s="8">
        <v>0</v>
      </c>
      <c r="J73" s="8">
        <v>0</v>
      </c>
      <c r="K73" s="8">
        <v>0</v>
      </c>
      <c r="L73" s="8">
        <f>H73+(I73*2)+(J73*3)+(K73*4)</f>
        <v>1</v>
      </c>
      <c r="M73" s="8">
        <v>1</v>
      </c>
      <c r="N73" s="8">
        <v>0</v>
      </c>
      <c r="O73" s="8">
        <v>0</v>
      </c>
      <c r="P73" s="8">
        <v>2</v>
      </c>
      <c r="Q73" s="8">
        <v>0</v>
      </c>
      <c r="R73" s="8">
        <v>3</v>
      </c>
      <c r="S73" s="17">
        <v>0.2857142857142857</v>
      </c>
      <c r="T73" s="5" t="str">
        <f>IF(E73&gt;=VLOOKUP(B73,[1]規定打席!$A$2:$C$10,3,0),"○","-")</f>
        <v>-</v>
      </c>
      <c r="U73" s="5">
        <f>VLOOKUP(B73,[1]規定打席!$A$2:$C$10,3,0)</f>
        <v>23</v>
      </c>
      <c r="AF73" s="39"/>
      <c r="AG73" s="38"/>
      <c r="AH73" s="37"/>
      <c r="AI73" s="36"/>
      <c r="AJ73" s="35"/>
      <c r="AK73" s="34"/>
      <c r="AL73" s="33"/>
      <c r="AM73" s="31"/>
      <c r="AN73" s="30"/>
      <c r="AO73" s="30"/>
      <c r="AP73" s="29"/>
      <c r="AQ73" s="32"/>
      <c r="AR73" s="31"/>
      <c r="AS73" s="30"/>
      <c r="AT73" s="30"/>
      <c r="AU73" s="30"/>
      <c r="AV73" s="30"/>
      <c r="AW73" s="29"/>
      <c r="AX73" s="28"/>
      <c r="AY73" s="27"/>
      <c r="AZ73" s="27"/>
    </row>
    <row r="74" spans="1:52" s="3" customFormat="1" ht="16.5" x14ac:dyDescent="0.65">
      <c r="A74" s="8" t="s">
        <v>173</v>
      </c>
      <c r="B74" s="8" t="s">
        <v>73</v>
      </c>
      <c r="C74" s="25"/>
      <c r="D74" s="17">
        <v>0.14285714285714285</v>
      </c>
      <c r="E74" s="8">
        <v>8</v>
      </c>
      <c r="F74" s="8">
        <v>7</v>
      </c>
      <c r="G74" s="8">
        <v>1</v>
      </c>
      <c r="H74" s="8">
        <v>1</v>
      </c>
      <c r="I74" s="8">
        <v>0</v>
      </c>
      <c r="J74" s="8">
        <v>0</v>
      </c>
      <c r="K74" s="8">
        <v>0</v>
      </c>
      <c r="L74" s="8">
        <f>H74+(I74*2)+(J74*3)+(K74*4)</f>
        <v>1</v>
      </c>
      <c r="M74" s="8">
        <v>1</v>
      </c>
      <c r="N74" s="8">
        <v>0</v>
      </c>
      <c r="O74" s="8">
        <v>1</v>
      </c>
      <c r="P74" s="8">
        <v>1</v>
      </c>
      <c r="Q74" s="8">
        <v>0</v>
      </c>
      <c r="R74" s="8">
        <v>0</v>
      </c>
      <c r="S74" s="17">
        <v>0.25</v>
      </c>
      <c r="T74" s="5" t="str">
        <f>IF(E74&gt;=VLOOKUP(B74,[1]規定打席!$A$2:$C$10,3,0),"○","-")</f>
        <v>-</v>
      </c>
      <c r="U74" s="5">
        <f>VLOOKUP(B74,[1]規定打席!$A$2:$C$10,3,0)</f>
        <v>23</v>
      </c>
      <c r="AF74" s="39"/>
      <c r="AG74" s="38"/>
      <c r="AH74" s="33"/>
      <c r="AI74" s="36"/>
      <c r="AJ74" s="35"/>
      <c r="AK74" s="34"/>
      <c r="AL74" s="33"/>
      <c r="AM74" s="31"/>
      <c r="AN74" s="30"/>
      <c r="AO74" s="30"/>
      <c r="AP74" s="29"/>
      <c r="AQ74" s="32"/>
      <c r="AR74" s="31"/>
      <c r="AS74" s="30"/>
      <c r="AT74" s="30"/>
      <c r="AU74" s="30"/>
      <c r="AV74" s="30"/>
      <c r="AW74" s="29"/>
      <c r="AX74" s="28"/>
      <c r="AY74" s="27"/>
      <c r="AZ74" s="27"/>
    </row>
    <row r="75" spans="1:52" s="3" customFormat="1" ht="16.5" x14ac:dyDescent="0.65">
      <c r="A75" s="8" t="s">
        <v>168</v>
      </c>
      <c r="B75" s="8" t="s">
        <v>73</v>
      </c>
      <c r="C75" s="25"/>
      <c r="D75" s="17">
        <v>0</v>
      </c>
      <c r="E75" s="8">
        <v>3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>H75+(I75*2)+(J75*3)+(K75*4)</f>
        <v>0</v>
      </c>
      <c r="M75" s="8">
        <v>2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17">
        <v>0.66666666666666663</v>
      </c>
      <c r="T75" s="5" t="str">
        <f>IF(E75&gt;=VLOOKUP(B75,[1]規定打席!$A$2:$C$10,3,0),"○","-")</f>
        <v>-</v>
      </c>
      <c r="U75" s="5">
        <f>VLOOKUP(B75,[1]規定打席!$A$2:$C$10,3,0)</f>
        <v>23</v>
      </c>
      <c r="AF75" s="39"/>
      <c r="AG75" s="38"/>
      <c r="AH75" s="33"/>
      <c r="AI75" s="36"/>
      <c r="AJ75" s="35"/>
      <c r="AK75" s="34"/>
      <c r="AL75" s="33"/>
      <c r="AM75" s="31"/>
      <c r="AN75" s="30"/>
      <c r="AO75" s="30"/>
      <c r="AP75" s="29"/>
      <c r="AQ75" s="32"/>
      <c r="AR75" s="31"/>
      <c r="AS75" s="30"/>
      <c r="AT75" s="30"/>
      <c r="AU75" s="30"/>
      <c r="AV75" s="30"/>
      <c r="AW75" s="29"/>
      <c r="AX75" s="28"/>
      <c r="AY75" s="27"/>
      <c r="AZ75" s="27"/>
    </row>
    <row r="76" spans="1:52" s="3" customFormat="1" ht="16.5" x14ac:dyDescent="0.65">
      <c r="A76" s="8" t="s">
        <v>165</v>
      </c>
      <c r="B76" s="8" t="s">
        <v>73</v>
      </c>
      <c r="C76" s="25">
        <v>26</v>
      </c>
      <c r="D76" s="17">
        <v>0</v>
      </c>
      <c r="E76" s="8">
        <v>6</v>
      </c>
      <c r="F76" s="8">
        <v>5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>H76+(I76*2)+(J76*3)+(K76*4)</f>
        <v>0</v>
      </c>
      <c r="M76" s="8">
        <v>1</v>
      </c>
      <c r="N76" s="8">
        <v>0</v>
      </c>
      <c r="O76" s="8">
        <v>2</v>
      </c>
      <c r="P76" s="8">
        <v>0</v>
      </c>
      <c r="Q76" s="8">
        <v>0</v>
      </c>
      <c r="R76" s="8">
        <v>1</v>
      </c>
      <c r="S76" s="17">
        <v>0.16666666666666666</v>
      </c>
      <c r="T76" s="5" t="str">
        <f>IF(E76&gt;=VLOOKUP(B76,[1]規定打席!$A$2:$C$10,3,0),"○","-")</f>
        <v>-</v>
      </c>
      <c r="U76" s="5">
        <f>VLOOKUP(B76,[1]規定打席!$A$2:$C$10,3,0)</f>
        <v>23</v>
      </c>
      <c r="AF76" s="39"/>
      <c r="AG76" s="38"/>
      <c r="AH76" s="37"/>
      <c r="AI76" s="36"/>
      <c r="AJ76" s="35"/>
      <c r="AK76" s="34"/>
      <c r="AL76" s="33"/>
      <c r="AM76" s="31"/>
      <c r="AN76" s="30"/>
      <c r="AO76" s="30"/>
      <c r="AP76" s="29"/>
      <c r="AQ76" s="32"/>
      <c r="AR76" s="31"/>
      <c r="AS76" s="30"/>
      <c r="AT76" s="30"/>
      <c r="AU76" s="30"/>
      <c r="AV76" s="30"/>
      <c r="AW76" s="29"/>
      <c r="AX76" s="28"/>
      <c r="AY76" s="27"/>
      <c r="AZ76" s="27"/>
    </row>
    <row r="77" spans="1:52" s="3" customFormat="1" ht="16.5" x14ac:dyDescent="0.65">
      <c r="A77" s="8" t="s">
        <v>166</v>
      </c>
      <c r="B77" s="8" t="s">
        <v>73</v>
      </c>
      <c r="C77" s="25">
        <v>6</v>
      </c>
      <c r="D77" s="17">
        <v>0</v>
      </c>
      <c r="E77" s="8">
        <v>1</v>
      </c>
      <c r="F77" s="8">
        <v>1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f>H77+(I77*2)+(J77*3)+(K77*4)</f>
        <v>0</v>
      </c>
      <c r="M77" s="8">
        <v>0</v>
      </c>
      <c r="N77" s="8">
        <v>0</v>
      </c>
      <c r="O77" s="8">
        <v>1</v>
      </c>
      <c r="P77" s="8">
        <v>0</v>
      </c>
      <c r="Q77" s="8">
        <v>0</v>
      </c>
      <c r="R77" s="8">
        <v>0</v>
      </c>
      <c r="S77" s="17">
        <v>0</v>
      </c>
      <c r="T77" s="5" t="str">
        <f>IF(E77&gt;=VLOOKUP(B77,[1]規定打席!$A$2:$C$10,3,0),"○","-")</f>
        <v>-</v>
      </c>
      <c r="U77" s="5">
        <f>VLOOKUP(B77,[1]規定打席!$A$2:$C$10,3,0)</f>
        <v>23</v>
      </c>
      <c r="AF77" s="39"/>
      <c r="AG77" s="38"/>
      <c r="AH77" s="37"/>
      <c r="AI77" s="36"/>
      <c r="AJ77" s="35"/>
      <c r="AK77" s="34"/>
      <c r="AL77" s="33"/>
      <c r="AM77" s="31"/>
      <c r="AN77" s="30"/>
      <c r="AO77" s="30"/>
      <c r="AP77" s="29"/>
      <c r="AQ77" s="32"/>
      <c r="AR77" s="31"/>
      <c r="AS77" s="30"/>
      <c r="AT77" s="30"/>
      <c r="AU77" s="30"/>
      <c r="AV77" s="30"/>
      <c r="AW77" s="29"/>
      <c r="AX77" s="28"/>
      <c r="AY77" s="27"/>
      <c r="AZ77" s="27"/>
    </row>
    <row r="78" spans="1:52" s="3" customFormat="1" ht="16.5" x14ac:dyDescent="0.65">
      <c r="A78" s="8" t="s">
        <v>159</v>
      </c>
      <c r="B78" s="8" t="s">
        <v>73</v>
      </c>
      <c r="C78" s="25">
        <v>1</v>
      </c>
      <c r="D78" s="17">
        <v>0</v>
      </c>
      <c r="E78" s="8">
        <v>1</v>
      </c>
      <c r="F78" s="8">
        <v>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>H78+(I78*2)+(J78*3)+(K78*4)</f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17">
        <v>0</v>
      </c>
      <c r="T78" s="5" t="str">
        <f>IF(E78&gt;=VLOOKUP(B78,[1]規定打席!$A$2:$C$10,3,0),"○","-")</f>
        <v>-</v>
      </c>
      <c r="U78" s="5">
        <f>VLOOKUP(B78,[1]規定打席!$A$2:$C$10,3,0)</f>
        <v>23</v>
      </c>
      <c r="AF78" s="39"/>
      <c r="AG78" s="38"/>
      <c r="AH78" s="37"/>
      <c r="AI78" s="36"/>
      <c r="AJ78" s="35"/>
      <c r="AK78" s="34"/>
      <c r="AL78" s="33"/>
      <c r="AM78" s="31"/>
      <c r="AN78" s="30"/>
      <c r="AO78" s="30"/>
      <c r="AP78" s="29"/>
      <c r="AQ78" s="32"/>
      <c r="AR78" s="31"/>
      <c r="AS78" s="30"/>
      <c r="AT78" s="30"/>
      <c r="AU78" s="30"/>
      <c r="AV78" s="30"/>
      <c r="AW78" s="29"/>
      <c r="AX78" s="28"/>
      <c r="AY78" s="27"/>
      <c r="AZ78" s="27"/>
    </row>
    <row r="79" spans="1:52" s="3" customFormat="1" ht="17.649999999999999" x14ac:dyDescent="0.65">
      <c r="A79" s="47" t="s">
        <v>117</v>
      </c>
      <c r="B79" s="46" t="s">
        <v>91</v>
      </c>
      <c r="C79" s="46"/>
      <c r="D79" s="44">
        <f>IFERROR(G79/F79,)</f>
        <v>0.44</v>
      </c>
      <c r="E79" s="45">
        <v>34</v>
      </c>
      <c r="F79" s="45">
        <v>25</v>
      </c>
      <c r="G79" s="45">
        <v>11</v>
      </c>
      <c r="H79" s="45">
        <v>7</v>
      </c>
      <c r="I79" s="45">
        <v>4</v>
      </c>
      <c r="J79" s="45">
        <v>0</v>
      </c>
      <c r="K79" s="45">
        <v>0</v>
      </c>
      <c r="L79" s="21">
        <f>H79+(I79*2)+(J79*3)+(K79*4)</f>
        <v>15</v>
      </c>
      <c r="M79" s="45">
        <v>8</v>
      </c>
      <c r="N79" s="45">
        <v>0</v>
      </c>
      <c r="O79" s="45">
        <v>3</v>
      </c>
      <c r="P79" s="45">
        <v>5</v>
      </c>
      <c r="Q79" s="45">
        <v>2</v>
      </c>
      <c r="R79" s="45">
        <v>14</v>
      </c>
      <c r="S79" s="44">
        <f>IFERROR((G79+M79)/E79,)</f>
        <v>0.55882352941176472</v>
      </c>
      <c r="T79" s="5" t="str">
        <f>IF(E79&gt;=VLOOKUP(B79,[1]規定打席!$A$2:$C$10,3,0),"○","-")</f>
        <v>○</v>
      </c>
      <c r="U79" s="5">
        <f>VLOOKUP(B79,[1]規定打席!$A$2:$C$10,3,0)</f>
        <v>21</v>
      </c>
      <c r="AF79" s="39"/>
      <c r="AG79" s="38"/>
      <c r="AH79" s="33"/>
      <c r="AI79" s="36"/>
      <c r="AJ79" s="35"/>
      <c r="AK79" s="34"/>
      <c r="AL79" s="33"/>
      <c r="AM79" s="31"/>
      <c r="AN79" s="30"/>
      <c r="AO79" s="30"/>
      <c r="AP79" s="29"/>
      <c r="AQ79" s="32"/>
      <c r="AR79" s="31"/>
      <c r="AS79" s="30"/>
      <c r="AT79" s="30"/>
      <c r="AU79" s="30"/>
      <c r="AV79" s="30"/>
      <c r="AW79" s="29"/>
      <c r="AX79" s="28"/>
      <c r="AY79" s="27"/>
      <c r="AZ79" s="27"/>
    </row>
    <row r="80" spans="1:52" s="3" customFormat="1" ht="17.649999999999999" x14ac:dyDescent="0.65">
      <c r="A80" s="47" t="s">
        <v>112</v>
      </c>
      <c r="B80" s="46" t="s">
        <v>91</v>
      </c>
      <c r="C80" s="46"/>
      <c r="D80" s="44">
        <f>IFERROR(G80/F80,)</f>
        <v>0.22857142857142856</v>
      </c>
      <c r="E80" s="45">
        <v>41</v>
      </c>
      <c r="F80" s="45">
        <v>35</v>
      </c>
      <c r="G80" s="45">
        <v>8</v>
      </c>
      <c r="H80" s="45">
        <v>5</v>
      </c>
      <c r="I80" s="45">
        <v>0</v>
      </c>
      <c r="J80" s="45">
        <v>0</v>
      </c>
      <c r="K80" s="45">
        <v>3</v>
      </c>
      <c r="L80" s="21">
        <f>H80+(I80*2)+(J80*3)+(K80*4)</f>
        <v>17</v>
      </c>
      <c r="M80" s="45">
        <v>7</v>
      </c>
      <c r="N80" s="45">
        <v>0</v>
      </c>
      <c r="O80" s="45">
        <v>3</v>
      </c>
      <c r="P80" s="45">
        <v>2</v>
      </c>
      <c r="Q80" s="45">
        <v>5</v>
      </c>
      <c r="R80" s="45">
        <v>7</v>
      </c>
      <c r="S80" s="44">
        <f>IFERROR((G80+M80)/E80,)</f>
        <v>0.36585365853658536</v>
      </c>
      <c r="T80" s="5" t="str">
        <f>IF(E80&gt;=VLOOKUP(B80,[1]規定打席!$A$2:$C$10,3,0),"○","-")</f>
        <v>○</v>
      </c>
      <c r="U80" s="5">
        <f>VLOOKUP(B80,[1]規定打席!$A$2:$C$10,3,0)</f>
        <v>21</v>
      </c>
      <c r="AF80" s="39"/>
      <c r="AG80" s="38"/>
      <c r="AH80" s="37"/>
      <c r="AI80" s="36"/>
      <c r="AJ80" s="35"/>
      <c r="AK80" s="34"/>
      <c r="AL80" s="33"/>
      <c r="AM80" s="31"/>
      <c r="AN80" s="30"/>
      <c r="AO80" s="30"/>
      <c r="AP80" s="29"/>
      <c r="AQ80" s="32"/>
      <c r="AR80" s="31"/>
      <c r="AS80" s="30"/>
      <c r="AT80" s="30"/>
      <c r="AU80" s="30"/>
      <c r="AV80" s="30"/>
      <c r="AW80" s="29"/>
      <c r="AX80" s="28"/>
      <c r="AY80" s="27"/>
      <c r="AZ80" s="27"/>
    </row>
    <row r="81" spans="1:52" s="3" customFormat="1" ht="17.649999999999999" x14ac:dyDescent="0.65">
      <c r="A81" s="47" t="s">
        <v>113</v>
      </c>
      <c r="B81" s="46" t="s">
        <v>91</v>
      </c>
      <c r="C81" s="46"/>
      <c r="D81" s="44">
        <f>IFERROR(G81/F81,)</f>
        <v>0.33333333333333331</v>
      </c>
      <c r="E81" s="45">
        <v>27</v>
      </c>
      <c r="F81" s="45">
        <v>24</v>
      </c>
      <c r="G81" s="45">
        <v>8</v>
      </c>
      <c r="H81" s="45">
        <v>6</v>
      </c>
      <c r="I81" s="45">
        <v>0</v>
      </c>
      <c r="J81" s="45">
        <v>2</v>
      </c>
      <c r="K81" s="45">
        <v>0</v>
      </c>
      <c r="L81" s="21">
        <f>H81+(I81*2)+(J81*3)+(K81*4)</f>
        <v>12</v>
      </c>
      <c r="M81" s="45">
        <v>3</v>
      </c>
      <c r="N81" s="45">
        <v>0</v>
      </c>
      <c r="O81" s="45">
        <v>4</v>
      </c>
      <c r="P81" s="45">
        <v>2</v>
      </c>
      <c r="Q81" s="45">
        <v>6</v>
      </c>
      <c r="R81" s="45">
        <v>5</v>
      </c>
      <c r="S81" s="44">
        <f>IFERROR((G81+M81)/E81,)</f>
        <v>0.40740740740740738</v>
      </c>
      <c r="T81" s="5" t="str">
        <f>IF(E81&gt;=VLOOKUP(B81,[1]規定打席!$A$2:$C$10,3,0),"○","-")</f>
        <v>○</v>
      </c>
      <c r="U81" s="5">
        <f>VLOOKUP(B81,[1]規定打席!$A$2:$C$10,3,0)</f>
        <v>21</v>
      </c>
      <c r="AF81" s="39"/>
      <c r="AG81" s="38"/>
      <c r="AH81" s="37"/>
      <c r="AI81" s="36"/>
      <c r="AJ81" s="35"/>
      <c r="AK81" s="34"/>
      <c r="AL81" s="33"/>
      <c r="AM81" s="31"/>
      <c r="AN81" s="30"/>
      <c r="AO81" s="30"/>
      <c r="AP81" s="29"/>
      <c r="AQ81" s="32"/>
      <c r="AR81" s="31"/>
      <c r="AS81" s="30"/>
      <c r="AT81" s="30"/>
      <c r="AU81" s="30"/>
      <c r="AV81" s="30"/>
      <c r="AW81" s="29"/>
      <c r="AX81" s="28"/>
      <c r="AY81" s="27"/>
      <c r="AZ81" s="27"/>
    </row>
    <row r="82" spans="1:52" s="3" customFormat="1" ht="17.649999999999999" x14ac:dyDescent="0.65">
      <c r="A82" s="47" t="s">
        <v>115</v>
      </c>
      <c r="B82" s="46" t="s">
        <v>91</v>
      </c>
      <c r="C82" s="46"/>
      <c r="D82" s="44">
        <f>IFERROR(G82/F82,)</f>
        <v>0.32</v>
      </c>
      <c r="E82" s="45">
        <v>32</v>
      </c>
      <c r="F82" s="45">
        <v>25</v>
      </c>
      <c r="G82" s="45">
        <v>8</v>
      </c>
      <c r="H82" s="45">
        <v>7</v>
      </c>
      <c r="I82" s="45">
        <v>0</v>
      </c>
      <c r="J82" s="45">
        <v>1</v>
      </c>
      <c r="K82" s="45">
        <v>0</v>
      </c>
      <c r="L82" s="21">
        <f>H82+(I82*2)+(J82*3)+(K82*4)</f>
        <v>10</v>
      </c>
      <c r="M82" s="45">
        <v>5</v>
      </c>
      <c r="N82" s="45">
        <v>0</v>
      </c>
      <c r="O82" s="45">
        <v>0</v>
      </c>
      <c r="P82" s="45">
        <v>1</v>
      </c>
      <c r="Q82" s="45">
        <v>12</v>
      </c>
      <c r="R82" s="45">
        <v>6</v>
      </c>
      <c r="S82" s="44">
        <f>IFERROR((G82+M82)/E82,)</f>
        <v>0.40625</v>
      </c>
      <c r="T82" s="5" t="str">
        <f>IF(E82&gt;=VLOOKUP(B82,[1]規定打席!$A$2:$C$10,3,0),"○","-")</f>
        <v>○</v>
      </c>
      <c r="U82" s="5">
        <f>VLOOKUP(B82,[1]規定打席!$A$2:$C$10,3,0)</f>
        <v>21</v>
      </c>
      <c r="AF82" s="39"/>
      <c r="AG82" s="38"/>
      <c r="AH82" s="37"/>
      <c r="AI82" s="36"/>
      <c r="AJ82" s="35"/>
      <c r="AK82" s="34"/>
      <c r="AL82" s="33"/>
      <c r="AM82" s="31"/>
      <c r="AN82" s="30"/>
      <c r="AO82" s="30"/>
      <c r="AP82" s="29"/>
      <c r="AQ82" s="32"/>
      <c r="AR82" s="31"/>
      <c r="AS82" s="30"/>
      <c r="AT82" s="30"/>
      <c r="AU82" s="30"/>
      <c r="AV82" s="30"/>
      <c r="AW82" s="29"/>
      <c r="AX82" s="28"/>
      <c r="AY82" s="27"/>
      <c r="AZ82" s="27"/>
    </row>
    <row r="83" spans="1:52" s="3" customFormat="1" ht="17.649999999999999" x14ac:dyDescent="0.65">
      <c r="A83" s="47" t="s">
        <v>114</v>
      </c>
      <c r="B83" s="46" t="s">
        <v>91</v>
      </c>
      <c r="C83" s="46"/>
      <c r="D83" s="44">
        <f>IFERROR(G83/F83,)</f>
        <v>0.33333333333333331</v>
      </c>
      <c r="E83" s="45">
        <v>23</v>
      </c>
      <c r="F83" s="45">
        <v>18</v>
      </c>
      <c r="G83" s="45">
        <v>6</v>
      </c>
      <c r="H83" s="45">
        <v>2</v>
      </c>
      <c r="I83" s="45">
        <v>2</v>
      </c>
      <c r="J83" s="45">
        <v>1</v>
      </c>
      <c r="K83" s="45">
        <v>1</v>
      </c>
      <c r="L83" s="21">
        <f>H83+(I83*2)+(J83*3)+(K83*4)</f>
        <v>13</v>
      </c>
      <c r="M83" s="45">
        <v>5</v>
      </c>
      <c r="N83" s="45">
        <v>0</v>
      </c>
      <c r="O83" s="45">
        <v>2</v>
      </c>
      <c r="P83" s="45">
        <v>1</v>
      </c>
      <c r="Q83" s="45">
        <v>3</v>
      </c>
      <c r="R83" s="45">
        <v>4</v>
      </c>
      <c r="S83" s="44">
        <f>IFERROR((G83+M83)/E83,)</f>
        <v>0.47826086956521741</v>
      </c>
      <c r="T83" s="5" t="str">
        <f>IF(E83&gt;=VLOOKUP(B83,[1]規定打席!$A$2:$C$10,3,0),"○","-")</f>
        <v>○</v>
      </c>
      <c r="U83" s="5">
        <f>VLOOKUP(B83,[1]規定打席!$A$2:$C$10,3,0)</f>
        <v>21</v>
      </c>
      <c r="AF83" s="39"/>
      <c r="AG83" s="38"/>
      <c r="AH83" s="33"/>
      <c r="AI83" s="36"/>
      <c r="AJ83" s="35"/>
      <c r="AK83" s="34"/>
      <c r="AL83" s="33"/>
      <c r="AM83" s="31"/>
      <c r="AN83" s="30"/>
      <c r="AO83" s="30"/>
      <c r="AP83" s="29"/>
      <c r="AQ83" s="32"/>
      <c r="AR83" s="31"/>
      <c r="AS83" s="30"/>
      <c r="AT83" s="30"/>
      <c r="AU83" s="30"/>
      <c r="AV83" s="30"/>
      <c r="AW83" s="29"/>
      <c r="AX83" s="28"/>
      <c r="AY83" s="27"/>
      <c r="AZ83" s="27"/>
    </row>
    <row r="84" spans="1:52" s="3" customFormat="1" ht="17.649999999999999" x14ac:dyDescent="0.65">
      <c r="A84" s="47" t="s">
        <v>116</v>
      </c>
      <c r="B84" s="46" t="s">
        <v>91</v>
      </c>
      <c r="C84" s="46"/>
      <c r="D84" s="44">
        <f>IFERROR(G84/F84,)</f>
        <v>0.23076923076923078</v>
      </c>
      <c r="E84" s="45">
        <v>32</v>
      </c>
      <c r="F84" s="45">
        <v>26</v>
      </c>
      <c r="G84" s="45">
        <v>6</v>
      </c>
      <c r="H84" s="45">
        <v>5</v>
      </c>
      <c r="I84" s="45">
        <v>1</v>
      </c>
      <c r="J84" s="45">
        <v>0</v>
      </c>
      <c r="K84" s="45">
        <v>0</v>
      </c>
      <c r="L84" s="21">
        <f>H84+(I84*2)+(J84*3)+(K84*4)</f>
        <v>7</v>
      </c>
      <c r="M84" s="45">
        <v>6</v>
      </c>
      <c r="N84" s="45">
        <v>0</v>
      </c>
      <c r="O84" s="45">
        <v>2</v>
      </c>
      <c r="P84" s="45">
        <v>1</v>
      </c>
      <c r="Q84" s="45">
        <v>3</v>
      </c>
      <c r="R84" s="45">
        <v>6</v>
      </c>
      <c r="S84" s="44">
        <f>IFERROR((G84+M84)/E84,)</f>
        <v>0.375</v>
      </c>
      <c r="T84" s="5" t="str">
        <f>IF(E84&gt;=VLOOKUP(B84,[1]規定打席!$A$2:$C$10,3,0),"○","-")</f>
        <v>○</v>
      </c>
      <c r="U84" s="5">
        <f>VLOOKUP(B84,[1]規定打席!$A$2:$C$10,3,0)</f>
        <v>21</v>
      </c>
      <c r="AF84" s="39"/>
      <c r="AG84" s="38"/>
      <c r="AH84" s="33"/>
      <c r="AI84" s="36"/>
      <c r="AJ84" s="35"/>
      <c r="AK84" s="34"/>
      <c r="AL84" s="33"/>
      <c r="AM84" s="31"/>
      <c r="AN84" s="30"/>
      <c r="AO84" s="30"/>
      <c r="AP84" s="29"/>
      <c r="AQ84" s="32"/>
      <c r="AR84" s="31"/>
      <c r="AS84" s="30"/>
      <c r="AT84" s="30"/>
      <c r="AU84" s="30"/>
      <c r="AV84" s="30"/>
      <c r="AW84" s="29"/>
      <c r="AX84" s="28"/>
      <c r="AY84" s="27"/>
      <c r="AZ84" s="27"/>
    </row>
    <row r="85" spans="1:52" s="3" customFormat="1" ht="17.649999999999999" x14ac:dyDescent="0.65">
      <c r="A85" s="47" t="s">
        <v>118</v>
      </c>
      <c r="B85" s="46" t="s">
        <v>91</v>
      </c>
      <c r="C85" s="46"/>
      <c r="D85" s="44">
        <f>IFERROR(G85/F85,)</f>
        <v>0.17857142857142858</v>
      </c>
      <c r="E85" s="45">
        <v>33</v>
      </c>
      <c r="F85" s="45">
        <v>28</v>
      </c>
      <c r="G85" s="45">
        <v>5</v>
      </c>
      <c r="H85" s="45">
        <v>3</v>
      </c>
      <c r="I85" s="45">
        <v>1</v>
      </c>
      <c r="J85" s="45">
        <v>1</v>
      </c>
      <c r="K85" s="45">
        <v>0</v>
      </c>
      <c r="L85" s="21">
        <f>H85+(I85*2)+(J85*3)+(K85*4)</f>
        <v>8</v>
      </c>
      <c r="M85" s="45">
        <v>5</v>
      </c>
      <c r="N85" s="45">
        <v>0</v>
      </c>
      <c r="O85" s="45">
        <v>4</v>
      </c>
      <c r="P85" s="45">
        <v>4</v>
      </c>
      <c r="Q85" s="45">
        <v>2</v>
      </c>
      <c r="R85" s="45">
        <v>4</v>
      </c>
      <c r="S85" s="44">
        <f>IFERROR((G85+M85)/E85,)</f>
        <v>0.30303030303030304</v>
      </c>
      <c r="T85" s="5" t="str">
        <f>IF(E85&gt;=VLOOKUP(B85,[1]規定打席!$A$2:$C$10,3,0),"○","-")</f>
        <v>○</v>
      </c>
      <c r="U85" s="5">
        <f>VLOOKUP(B85,[1]規定打席!$A$2:$C$10,3,0)</f>
        <v>21</v>
      </c>
      <c r="AF85" s="39"/>
      <c r="AG85" s="38"/>
      <c r="AH85" s="37"/>
      <c r="AI85" s="36"/>
      <c r="AJ85" s="35"/>
      <c r="AK85" s="34"/>
      <c r="AL85" s="33"/>
      <c r="AM85" s="31"/>
      <c r="AN85" s="30"/>
      <c r="AO85" s="30"/>
      <c r="AP85" s="29"/>
      <c r="AQ85" s="32"/>
      <c r="AR85" s="31"/>
      <c r="AS85" s="30"/>
      <c r="AT85" s="30"/>
      <c r="AU85" s="30"/>
      <c r="AV85" s="30"/>
      <c r="AW85" s="29"/>
      <c r="AX85" s="28"/>
      <c r="AY85" s="27"/>
      <c r="AZ85" s="27"/>
    </row>
    <row r="86" spans="1:52" s="3" customFormat="1" ht="17.649999999999999" x14ac:dyDescent="0.65">
      <c r="A86" s="43" t="s">
        <v>179</v>
      </c>
      <c r="B86" s="42" t="s">
        <v>91</v>
      </c>
      <c r="C86" s="42"/>
      <c r="D86" s="40">
        <f>IFERROR(G86/F86,)</f>
        <v>0.4</v>
      </c>
      <c r="E86" s="41">
        <v>16</v>
      </c>
      <c r="F86" s="41">
        <v>15</v>
      </c>
      <c r="G86" s="41">
        <v>6</v>
      </c>
      <c r="H86" s="41">
        <v>4</v>
      </c>
      <c r="I86" s="41">
        <v>1</v>
      </c>
      <c r="J86" s="41">
        <v>0</v>
      </c>
      <c r="K86" s="41">
        <v>1</v>
      </c>
      <c r="L86" s="8">
        <f>H86+(I86*2)+(J86*3)+(K86*4)</f>
        <v>10</v>
      </c>
      <c r="M86" s="41">
        <v>1</v>
      </c>
      <c r="N86" s="41">
        <v>0</v>
      </c>
      <c r="O86" s="41">
        <v>2</v>
      </c>
      <c r="P86" s="41">
        <v>1</v>
      </c>
      <c r="Q86" s="41">
        <v>7</v>
      </c>
      <c r="R86" s="41">
        <v>5</v>
      </c>
      <c r="S86" s="40">
        <f>IFERROR((G86+M86)/E86,)</f>
        <v>0.4375</v>
      </c>
      <c r="T86" s="5" t="str">
        <f>IF(E86&gt;=VLOOKUP(B86,[1]規定打席!$A$2:$C$10,3,0),"○","-")</f>
        <v>-</v>
      </c>
      <c r="U86" s="5">
        <f>VLOOKUP(B86,[1]規定打席!$A$2:$C$10,3,0)</f>
        <v>21</v>
      </c>
      <c r="AF86" s="39"/>
      <c r="AG86" s="38"/>
      <c r="AH86" s="33"/>
      <c r="AI86" s="36"/>
      <c r="AJ86" s="35"/>
      <c r="AK86" s="34"/>
      <c r="AL86" s="33"/>
      <c r="AM86" s="31"/>
      <c r="AN86" s="30"/>
      <c r="AO86" s="30"/>
      <c r="AP86" s="29"/>
      <c r="AQ86" s="32"/>
      <c r="AR86" s="31"/>
      <c r="AS86" s="30"/>
      <c r="AT86" s="30"/>
      <c r="AU86" s="30"/>
      <c r="AV86" s="30"/>
      <c r="AW86" s="29"/>
      <c r="AX86" s="28"/>
      <c r="AY86" s="27"/>
      <c r="AZ86" s="27"/>
    </row>
    <row r="87" spans="1:52" s="3" customFormat="1" ht="17.649999999999999" x14ac:dyDescent="0.65">
      <c r="A87" s="43" t="s">
        <v>177</v>
      </c>
      <c r="B87" s="42" t="s">
        <v>91</v>
      </c>
      <c r="C87" s="42"/>
      <c r="D87" s="40">
        <f>IFERROR(G87/F87,)</f>
        <v>0.25</v>
      </c>
      <c r="E87" s="41">
        <v>20</v>
      </c>
      <c r="F87" s="41">
        <v>16</v>
      </c>
      <c r="G87" s="41">
        <v>4</v>
      </c>
      <c r="H87" s="41">
        <v>3</v>
      </c>
      <c r="I87" s="41">
        <v>1</v>
      </c>
      <c r="J87" s="41">
        <v>0</v>
      </c>
      <c r="K87" s="41">
        <v>0</v>
      </c>
      <c r="L87" s="8">
        <f>H87+(I87*2)+(J87*3)+(K87*4)</f>
        <v>5</v>
      </c>
      <c r="M87" s="41">
        <v>4</v>
      </c>
      <c r="N87" s="41">
        <v>0</v>
      </c>
      <c r="O87" s="41">
        <v>6</v>
      </c>
      <c r="P87" s="41">
        <v>0</v>
      </c>
      <c r="Q87" s="41">
        <v>2</v>
      </c>
      <c r="R87" s="41">
        <v>3</v>
      </c>
      <c r="S87" s="40">
        <f>IFERROR((G87+M87)/E87,)</f>
        <v>0.4</v>
      </c>
      <c r="T87" s="5" t="str">
        <f>IF(E87&gt;=VLOOKUP(B87,[1]規定打席!$A$2:$C$10,3,0),"○","-")</f>
        <v>-</v>
      </c>
      <c r="U87" s="5">
        <f>VLOOKUP(B87,[1]規定打席!$A$2:$C$10,3,0)</f>
        <v>21</v>
      </c>
      <c r="AF87" s="39"/>
      <c r="AG87" s="38"/>
      <c r="AH87" s="33"/>
      <c r="AI87" s="36"/>
      <c r="AJ87" s="35"/>
      <c r="AK87" s="34"/>
      <c r="AL87" s="33"/>
      <c r="AM87" s="31"/>
      <c r="AN87" s="30"/>
      <c r="AO87" s="30"/>
      <c r="AP87" s="29"/>
      <c r="AQ87" s="32"/>
      <c r="AR87" s="31"/>
      <c r="AS87" s="30"/>
      <c r="AT87" s="30"/>
      <c r="AU87" s="30"/>
      <c r="AV87" s="30"/>
      <c r="AW87" s="29"/>
      <c r="AX87" s="28"/>
      <c r="AY87" s="27"/>
      <c r="AZ87" s="27"/>
    </row>
    <row r="88" spans="1:52" s="3" customFormat="1" ht="17.649999999999999" x14ac:dyDescent="0.65">
      <c r="A88" s="43" t="s">
        <v>100</v>
      </c>
      <c r="B88" s="42" t="s">
        <v>91</v>
      </c>
      <c r="C88" s="42"/>
      <c r="D88" s="40">
        <f>IFERROR(G88/F88,)</f>
        <v>0.22222222222222221</v>
      </c>
      <c r="E88" s="41">
        <v>11</v>
      </c>
      <c r="F88" s="41">
        <v>9</v>
      </c>
      <c r="G88" s="41">
        <v>2</v>
      </c>
      <c r="H88" s="41">
        <v>1</v>
      </c>
      <c r="I88" s="41">
        <v>1</v>
      </c>
      <c r="J88" s="41">
        <v>0</v>
      </c>
      <c r="K88" s="41">
        <v>0</v>
      </c>
      <c r="L88" s="8">
        <f>H88+(I88*2)+(J88*3)+(K88*4)</f>
        <v>3</v>
      </c>
      <c r="M88" s="41">
        <v>0</v>
      </c>
      <c r="N88" s="41">
        <v>0</v>
      </c>
      <c r="O88" s="41">
        <v>2</v>
      </c>
      <c r="P88" s="41">
        <v>0</v>
      </c>
      <c r="Q88" s="41">
        <v>0</v>
      </c>
      <c r="R88" s="41">
        <v>3</v>
      </c>
      <c r="S88" s="40">
        <f>IFERROR((G88+M88)/E88,)</f>
        <v>0.18181818181818182</v>
      </c>
      <c r="T88" s="5" t="str">
        <f>IF(E88&gt;=VLOOKUP(B88,[1]規定打席!$A$2:$C$10,3,0),"○","-")</f>
        <v>-</v>
      </c>
      <c r="U88" s="5">
        <f>VLOOKUP(B88,[1]規定打席!$A$2:$C$10,3,0)</f>
        <v>21</v>
      </c>
      <c r="AF88" s="39"/>
      <c r="AG88" s="38"/>
      <c r="AH88" s="33"/>
      <c r="AI88" s="36"/>
      <c r="AJ88" s="35"/>
      <c r="AK88" s="34"/>
      <c r="AL88" s="33"/>
      <c r="AM88" s="31"/>
      <c r="AN88" s="30"/>
      <c r="AO88" s="30"/>
      <c r="AP88" s="29"/>
      <c r="AQ88" s="32"/>
      <c r="AR88" s="31"/>
      <c r="AS88" s="30"/>
      <c r="AT88" s="30"/>
      <c r="AU88" s="30"/>
      <c r="AV88" s="30"/>
      <c r="AW88" s="29"/>
      <c r="AX88" s="28"/>
      <c r="AY88" s="27"/>
      <c r="AZ88" s="27"/>
    </row>
    <row r="89" spans="1:52" s="3" customFormat="1" ht="17.649999999999999" x14ac:dyDescent="0.65">
      <c r="A89" s="43" t="s">
        <v>176</v>
      </c>
      <c r="B89" s="42" t="s">
        <v>91</v>
      </c>
      <c r="C89" s="42"/>
      <c r="D89" s="40">
        <f>IFERROR(G89/F89,)</f>
        <v>0</v>
      </c>
      <c r="E89" s="41">
        <v>6</v>
      </c>
      <c r="F89" s="41">
        <v>6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8">
        <f>H89+(I89*2)+(J89*3)+(K89*4)</f>
        <v>0</v>
      </c>
      <c r="M89" s="41">
        <v>0</v>
      </c>
      <c r="N89" s="41">
        <v>0</v>
      </c>
      <c r="O89" s="41">
        <v>3</v>
      </c>
      <c r="P89" s="41">
        <v>0</v>
      </c>
      <c r="Q89" s="41">
        <v>0</v>
      </c>
      <c r="R89" s="41">
        <v>0</v>
      </c>
      <c r="S89" s="40">
        <f>IFERROR((G89+M89)/E89,)</f>
        <v>0</v>
      </c>
      <c r="T89" s="5" t="str">
        <f>IF(E89&gt;=VLOOKUP(B89,[1]規定打席!$A$2:$C$10,3,0),"○","-")</f>
        <v>-</v>
      </c>
      <c r="U89" s="5">
        <f>VLOOKUP(B89,[1]規定打席!$A$2:$C$10,3,0)</f>
        <v>21</v>
      </c>
      <c r="AF89" s="39"/>
      <c r="AG89" s="38"/>
      <c r="AH89" s="37"/>
      <c r="AI89" s="36"/>
      <c r="AJ89" s="35"/>
      <c r="AK89" s="34"/>
      <c r="AL89" s="33"/>
      <c r="AM89" s="31"/>
      <c r="AN89" s="30"/>
      <c r="AO89" s="30"/>
      <c r="AP89" s="29"/>
      <c r="AQ89" s="32"/>
      <c r="AR89" s="31"/>
      <c r="AS89" s="30"/>
      <c r="AT89" s="30"/>
      <c r="AU89" s="30"/>
      <c r="AV89" s="30"/>
      <c r="AW89" s="29"/>
      <c r="AX89" s="28"/>
      <c r="AY89" s="27"/>
      <c r="AZ89" s="27"/>
    </row>
    <row r="90" spans="1:52" s="3" customFormat="1" ht="17.649999999999999" x14ac:dyDescent="0.65">
      <c r="A90" s="43" t="s">
        <v>178</v>
      </c>
      <c r="B90" s="42" t="s">
        <v>91</v>
      </c>
      <c r="C90" s="42"/>
      <c r="D90" s="40">
        <f>IFERROR(G90/F90,)</f>
        <v>0</v>
      </c>
      <c r="E90" s="41">
        <v>4</v>
      </c>
      <c r="F90" s="41">
        <v>4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8">
        <f>H90+(I90*2)+(J90*3)+(K90*4)</f>
        <v>0</v>
      </c>
      <c r="M90" s="41">
        <v>0</v>
      </c>
      <c r="N90" s="41">
        <v>0</v>
      </c>
      <c r="O90" s="41">
        <v>3</v>
      </c>
      <c r="P90" s="41">
        <v>0</v>
      </c>
      <c r="Q90" s="41">
        <v>0</v>
      </c>
      <c r="R90" s="41">
        <v>0</v>
      </c>
      <c r="S90" s="40">
        <f>IFERROR((G90+M90)/E90,)</f>
        <v>0</v>
      </c>
      <c r="T90" s="5" t="str">
        <f>IF(E90&gt;=VLOOKUP(B90,[1]規定打席!$A$2:$C$10,3,0),"○","-")</f>
        <v>-</v>
      </c>
      <c r="U90" s="5">
        <f>VLOOKUP(B90,[1]規定打席!$A$2:$C$10,3,0)</f>
        <v>21</v>
      </c>
      <c r="AF90" s="39"/>
      <c r="AG90" s="38"/>
      <c r="AH90" s="33"/>
      <c r="AI90" s="36"/>
      <c r="AJ90" s="35"/>
      <c r="AK90" s="34"/>
      <c r="AL90" s="33"/>
      <c r="AM90" s="31"/>
      <c r="AN90" s="30"/>
      <c r="AO90" s="30"/>
      <c r="AP90" s="29"/>
      <c r="AQ90" s="32"/>
      <c r="AR90" s="31"/>
      <c r="AS90" s="30"/>
      <c r="AT90" s="30"/>
      <c r="AU90" s="30"/>
      <c r="AV90" s="30"/>
      <c r="AW90" s="29"/>
      <c r="AX90" s="28"/>
      <c r="AY90" s="27"/>
      <c r="AZ90" s="27"/>
    </row>
    <row r="91" spans="1:52" s="3" customFormat="1" ht="16.5" x14ac:dyDescent="0.65">
      <c r="A91" s="21" t="s">
        <v>42</v>
      </c>
      <c r="B91" s="21" t="s">
        <v>43</v>
      </c>
      <c r="C91" s="26">
        <v>21</v>
      </c>
      <c r="D91" s="20">
        <f>IF(F91=0,0,(G91/F91))</f>
        <v>0.32432432432432434</v>
      </c>
      <c r="E91" s="21">
        <v>41</v>
      </c>
      <c r="F91" s="21">
        <v>37</v>
      </c>
      <c r="G91" s="21">
        <v>12</v>
      </c>
      <c r="H91" s="21">
        <v>9</v>
      </c>
      <c r="I91" s="21">
        <v>3</v>
      </c>
      <c r="J91" s="21">
        <v>0</v>
      </c>
      <c r="K91" s="21">
        <v>0</v>
      </c>
      <c r="L91" s="21">
        <f>H91+(I91*2)+(J91*3)+(K91*4)</f>
        <v>15</v>
      </c>
      <c r="M91" s="21">
        <v>4</v>
      </c>
      <c r="N91" s="21">
        <v>0</v>
      </c>
      <c r="O91" s="21">
        <v>7</v>
      </c>
      <c r="P91" s="21">
        <v>0</v>
      </c>
      <c r="Q91" s="21">
        <v>7</v>
      </c>
      <c r="R91" s="21">
        <v>6</v>
      </c>
      <c r="S91" s="20">
        <f>IF(E91=0,0,((G91+M91)/E91))</f>
        <v>0.3902439024390244</v>
      </c>
      <c r="T91" s="5" t="str">
        <f>IF(E91&gt;=VLOOKUP(B91,[1]規定打席!$A$2:$C$10,3,0),"○","-")</f>
        <v>○</v>
      </c>
      <c r="U91" s="5">
        <f>VLOOKUP(B91,[1]規定打席!$A$2:$C$10,3,0)</f>
        <v>25</v>
      </c>
      <c r="AF91" s="39"/>
      <c r="AG91" s="38"/>
      <c r="AH91" s="33"/>
      <c r="AI91" s="36"/>
      <c r="AJ91" s="35"/>
      <c r="AK91" s="34"/>
      <c r="AL91" s="33"/>
      <c r="AM91" s="31"/>
      <c r="AN91" s="30"/>
      <c r="AO91" s="30"/>
      <c r="AP91" s="29"/>
      <c r="AQ91" s="32"/>
      <c r="AR91" s="31"/>
      <c r="AS91" s="30"/>
      <c r="AT91" s="30"/>
      <c r="AU91" s="30"/>
      <c r="AV91" s="30"/>
      <c r="AW91" s="29"/>
      <c r="AX91" s="28"/>
      <c r="AY91" s="27"/>
      <c r="AZ91" s="27"/>
    </row>
    <row r="92" spans="1:52" s="3" customFormat="1" ht="16.5" x14ac:dyDescent="0.65">
      <c r="A92" s="21" t="s">
        <v>44</v>
      </c>
      <c r="B92" s="21" t="s">
        <v>43</v>
      </c>
      <c r="C92" s="26">
        <v>3</v>
      </c>
      <c r="D92" s="20">
        <f>IF(F92=0,0,(G92/F92))</f>
        <v>0.22580645161290322</v>
      </c>
      <c r="E92" s="21">
        <v>36</v>
      </c>
      <c r="F92" s="21">
        <v>31</v>
      </c>
      <c r="G92" s="21">
        <v>7</v>
      </c>
      <c r="H92" s="21">
        <v>3</v>
      </c>
      <c r="I92" s="21">
        <v>4</v>
      </c>
      <c r="J92" s="21">
        <v>0</v>
      </c>
      <c r="K92" s="21">
        <v>0</v>
      </c>
      <c r="L92" s="21">
        <f>H92+(I92*2)+(J92*3)+(K92*4)</f>
        <v>11</v>
      </c>
      <c r="M92" s="21">
        <v>4</v>
      </c>
      <c r="N92" s="21">
        <v>1</v>
      </c>
      <c r="O92" s="21">
        <v>4</v>
      </c>
      <c r="P92" s="21">
        <v>3</v>
      </c>
      <c r="Q92" s="21">
        <v>7</v>
      </c>
      <c r="R92" s="21">
        <v>3</v>
      </c>
      <c r="S92" s="20">
        <f>IF(E92=0,0,((G92+M92)/E92))</f>
        <v>0.30555555555555558</v>
      </c>
      <c r="T92" s="5" t="str">
        <f>IF(E92&gt;=VLOOKUP(B92,[1]規定打席!$A$2:$C$10,3,0),"○","-")</f>
        <v>○</v>
      </c>
      <c r="U92" s="5">
        <f>VLOOKUP(B92,[1]規定打席!$A$2:$C$10,3,0)</f>
        <v>25</v>
      </c>
      <c r="AF92" s="39"/>
      <c r="AG92" s="38"/>
      <c r="AH92" s="37"/>
      <c r="AI92" s="36"/>
      <c r="AJ92" s="35"/>
      <c r="AK92" s="34"/>
      <c r="AL92" s="33"/>
      <c r="AM92" s="31"/>
      <c r="AN92" s="30"/>
      <c r="AO92" s="30"/>
      <c r="AP92" s="29"/>
      <c r="AQ92" s="32"/>
      <c r="AR92" s="31"/>
      <c r="AS92" s="30"/>
      <c r="AT92" s="30"/>
      <c r="AU92" s="30"/>
      <c r="AV92" s="30"/>
      <c r="AW92" s="29"/>
      <c r="AX92" s="28"/>
      <c r="AY92" s="27"/>
      <c r="AZ92" s="27"/>
    </row>
    <row r="93" spans="1:52" s="3" customFormat="1" ht="16.5" x14ac:dyDescent="0.65">
      <c r="A93" s="21" t="s">
        <v>66</v>
      </c>
      <c r="B93" s="21" t="s">
        <v>43</v>
      </c>
      <c r="C93" s="26">
        <v>4</v>
      </c>
      <c r="D93" s="20">
        <f>IF(F93=0,0,(G93/F93))</f>
        <v>0.23333333333333334</v>
      </c>
      <c r="E93" s="21">
        <v>40</v>
      </c>
      <c r="F93" s="21">
        <v>30</v>
      </c>
      <c r="G93" s="21">
        <v>7</v>
      </c>
      <c r="H93" s="21">
        <v>6</v>
      </c>
      <c r="I93" s="21">
        <v>1</v>
      </c>
      <c r="J93" s="21">
        <v>0</v>
      </c>
      <c r="K93" s="21">
        <v>0</v>
      </c>
      <c r="L93" s="21">
        <f>H93+(I93*2)+(J93*3)+(K93*4)</f>
        <v>8</v>
      </c>
      <c r="M93" s="21">
        <v>10</v>
      </c>
      <c r="N93" s="21">
        <v>0</v>
      </c>
      <c r="O93" s="21">
        <v>1</v>
      </c>
      <c r="P93" s="21">
        <v>1</v>
      </c>
      <c r="Q93" s="21">
        <v>7</v>
      </c>
      <c r="R93" s="21">
        <v>7</v>
      </c>
      <c r="S93" s="20">
        <f>IF(E93=0,0,((G93+M93)/E93))</f>
        <v>0.42499999999999999</v>
      </c>
      <c r="T93" s="5" t="str">
        <f>IF(E93&gt;=VLOOKUP(B93,[1]規定打席!$A$2:$C$10,3,0),"○","-")</f>
        <v>○</v>
      </c>
      <c r="U93" s="5">
        <f>VLOOKUP(B93,[1]規定打席!$A$2:$C$10,3,0)</f>
        <v>25</v>
      </c>
      <c r="AF93" s="39"/>
      <c r="AG93" s="38"/>
      <c r="AH93" s="33"/>
      <c r="AI93" s="36"/>
      <c r="AJ93" s="35"/>
      <c r="AK93" s="34"/>
      <c r="AL93" s="33"/>
      <c r="AM93" s="31"/>
      <c r="AN93" s="30"/>
      <c r="AO93" s="30"/>
      <c r="AP93" s="29"/>
      <c r="AQ93" s="32"/>
      <c r="AR93" s="31"/>
      <c r="AS93" s="30"/>
      <c r="AT93" s="30"/>
      <c r="AU93" s="30"/>
      <c r="AV93" s="30"/>
      <c r="AW93" s="29"/>
      <c r="AX93" s="28"/>
      <c r="AY93" s="27"/>
      <c r="AZ93" s="27"/>
    </row>
    <row r="94" spans="1:52" s="3" customFormat="1" ht="16.5" x14ac:dyDescent="0.65">
      <c r="A94" s="21" t="s">
        <v>69</v>
      </c>
      <c r="B94" s="21" t="s">
        <v>43</v>
      </c>
      <c r="C94" s="26">
        <v>24</v>
      </c>
      <c r="D94" s="20">
        <f>IF(F94=0,0,(G94/F94))</f>
        <v>0.22222222222222221</v>
      </c>
      <c r="E94" s="21">
        <v>31</v>
      </c>
      <c r="F94" s="21">
        <v>27</v>
      </c>
      <c r="G94" s="21">
        <v>6</v>
      </c>
      <c r="H94" s="21">
        <v>5</v>
      </c>
      <c r="I94" s="21">
        <v>1</v>
      </c>
      <c r="J94" s="21">
        <v>0</v>
      </c>
      <c r="K94" s="21">
        <v>0</v>
      </c>
      <c r="L94" s="21">
        <f>H94+(I94*2)+(J94*3)+(K94*4)</f>
        <v>7</v>
      </c>
      <c r="M94" s="21">
        <v>4</v>
      </c>
      <c r="N94" s="21">
        <v>0</v>
      </c>
      <c r="O94" s="21">
        <v>3</v>
      </c>
      <c r="P94" s="21">
        <v>0</v>
      </c>
      <c r="Q94" s="21">
        <v>1</v>
      </c>
      <c r="R94" s="21">
        <v>3</v>
      </c>
      <c r="S94" s="20">
        <f>IF(E94=0,0,((G94+M94)/E94))</f>
        <v>0.32258064516129031</v>
      </c>
      <c r="T94" s="5" t="str">
        <f>IF(E94&gt;=VLOOKUP(B94,[1]規定打席!$A$2:$C$10,3,0),"○","-")</f>
        <v>○</v>
      </c>
      <c r="U94" s="5">
        <f>VLOOKUP(B94,[1]規定打席!$A$2:$C$10,3,0)</f>
        <v>25</v>
      </c>
      <c r="AF94" s="39"/>
      <c r="AG94" s="38"/>
      <c r="AH94" s="37"/>
      <c r="AI94" s="36"/>
      <c r="AJ94" s="35"/>
      <c r="AK94" s="34"/>
      <c r="AL94" s="33"/>
      <c r="AM94" s="31"/>
      <c r="AN94" s="30"/>
      <c r="AO94" s="30"/>
      <c r="AP94" s="29"/>
      <c r="AQ94" s="32"/>
      <c r="AR94" s="31"/>
      <c r="AS94" s="30"/>
      <c r="AT94" s="30"/>
      <c r="AU94" s="30"/>
      <c r="AV94" s="30"/>
      <c r="AW94" s="29"/>
      <c r="AX94" s="28"/>
      <c r="AY94" s="27"/>
      <c r="AZ94" s="27"/>
    </row>
    <row r="95" spans="1:52" s="3" customFormat="1" ht="16.5" x14ac:dyDescent="0.65">
      <c r="A95" s="21" t="s">
        <v>82</v>
      </c>
      <c r="B95" s="21" t="s">
        <v>43</v>
      </c>
      <c r="C95" s="26">
        <v>28</v>
      </c>
      <c r="D95" s="20">
        <f>IF(F95=0,0,(G95/F95))</f>
        <v>0.1111111111111111</v>
      </c>
      <c r="E95" s="21">
        <v>40</v>
      </c>
      <c r="F95" s="21">
        <v>36</v>
      </c>
      <c r="G95" s="21">
        <v>4</v>
      </c>
      <c r="H95" s="21">
        <v>2</v>
      </c>
      <c r="I95" s="21">
        <v>2</v>
      </c>
      <c r="J95" s="21">
        <v>0</v>
      </c>
      <c r="K95" s="21">
        <v>0</v>
      </c>
      <c r="L95" s="21">
        <f>H95+(I95*2)+(J95*3)+(K95*4)</f>
        <v>6</v>
      </c>
      <c r="M95" s="21">
        <v>4</v>
      </c>
      <c r="N95" s="21">
        <v>0</v>
      </c>
      <c r="O95" s="21">
        <v>22</v>
      </c>
      <c r="P95" s="21">
        <v>1</v>
      </c>
      <c r="Q95" s="21">
        <v>1</v>
      </c>
      <c r="R95" s="21">
        <v>1</v>
      </c>
      <c r="S95" s="20">
        <f>IF(E95=0,0,((G95+M95)/E95))</f>
        <v>0.2</v>
      </c>
      <c r="T95" s="5" t="str">
        <f>IF(E95&gt;=VLOOKUP(B95,[1]規定打席!$A$2:$C$10,3,0),"○","-")</f>
        <v>○</v>
      </c>
      <c r="U95" s="5">
        <f>VLOOKUP(B95,[1]規定打席!$A$2:$C$10,3,0)</f>
        <v>25</v>
      </c>
      <c r="AF95" s="39"/>
      <c r="AG95" s="38"/>
      <c r="AH95" s="37"/>
      <c r="AI95" s="36"/>
      <c r="AJ95" s="35"/>
      <c r="AK95" s="34"/>
      <c r="AL95" s="33"/>
      <c r="AM95" s="31"/>
      <c r="AN95" s="30"/>
      <c r="AO95" s="30"/>
      <c r="AP95" s="29"/>
      <c r="AQ95" s="32"/>
      <c r="AR95" s="31"/>
      <c r="AS95" s="30"/>
      <c r="AT95" s="30"/>
      <c r="AU95" s="30"/>
      <c r="AV95" s="30"/>
      <c r="AW95" s="29"/>
      <c r="AX95" s="28"/>
      <c r="AY95" s="27"/>
      <c r="AZ95" s="27"/>
    </row>
    <row r="96" spans="1:52" s="3" customFormat="1" ht="16.5" x14ac:dyDescent="0.65">
      <c r="A96" s="21" t="s">
        <v>80</v>
      </c>
      <c r="B96" s="21" t="s">
        <v>43</v>
      </c>
      <c r="C96" s="26">
        <v>11</v>
      </c>
      <c r="D96" s="20">
        <f>IF(F96=0,0,(G96/F96))</f>
        <v>0.14814814814814814</v>
      </c>
      <c r="E96" s="21">
        <v>31</v>
      </c>
      <c r="F96" s="21">
        <v>27</v>
      </c>
      <c r="G96" s="21">
        <v>4</v>
      </c>
      <c r="H96" s="21">
        <v>3</v>
      </c>
      <c r="I96" s="21">
        <v>1</v>
      </c>
      <c r="J96" s="21">
        <v>0</v>
      </c>
      <c r="K96" s="21">
        <v>0</v>
      </c>
      <c r="L96" s="21">
        <f>H96+(I96*2)+(J96*3)+(K96*4)</f>
        <v>5</v>
      </c>
      <c r="M96" s="21">
        <v>4</v>
      </c>
      <c r="N96" s="21">
        <v>0</v>
      </c>
      <c r="O96" s="21">
        <v>3</v>
      </c>
      <c r="P96" s="21">
        <v>2</v>
      </c>
      <c r="Q96" s="21">
        <v>0</v>
      </c>
      <c r="R96" s="21">
        <v>8</v>
      </c>
      <c r="S96" s="20">
        <f>IF(E96=0,0,((G96+M96)/E96))</f>
        <v>0.25806451612903225</v>
      </c>
      <c r="T96" s="5" t="str">
        <f>IF(E96&gt;=VLOOKUP(B96,[1]規定打席!$A$2:$C$10,3,0),"○","-")</f>
        <v>○</v>
      </c>
      <c r="U96" s="5">
        <f>VLOOKUP(B96,[1]規定打席!$A$2:$C$10,3,0)</f>
        <v>25</v>
      </c>
    </row>
    <row r="97" spans="1:21" s="3" customFormat="1" ht="16.5" x14ac:dyDescent="0.65">
      <c r="A97" s="21" t="s">
        <v>47</v>
      </c>
      <c r="B97" s="21" t="s">
        <v>43</v>
      </c>
      <c r="C97" s="26">
        <v>7</v>
      </c>
      <c r="D97" s="20">
        <f>IF(F97=0,0,(G97/F97))</f>
        <v>9.375E-2</v>
      </c>
      <c r="E97" s="21">
        <v>40</v>
      </c>
      <c r="F97" s="21">
        <v>32</v>
      </c>
      <c r="G97" s="21">
        <v>3</v>
      </c>
      <c r="H97" s="21">
        <v>3</v>
      </c>
      <c r="I97" s="21">
        <v>0</v>
      </c>
      <c r="J97" s="21">
        <v>0</v>
      </c>
      <c r="K97" s="21">
        <v>0</v>
      </c>
      <c r="L97" s="21">
        <f>H97+(I97*2)+(J97*3)+(K97*4)</f>
        <v>3</v>
      </c>
      <c r="M97" s="21">
        <v>7</v>
      </c>
      <c r="N97" s="21">
        <v>1</v>
      </c>
      <c r="O97" s="21">
        <v>12</v>
      </c>
      <c r="P97" s="21">
        <v>8</v>
      </c>
      <c r="Q97" s="21">
        <v>0</v>
      </c>
      <c r="R97" s="21">
        <v>3</v>
      </c>
      <c r="S97" s="20">
        <f>IF(E97=0,0,((G97+M97)/E97))</f>
        <v>0.25</v>
      </c>
      <c r="T97" s="5" t="str">
        <f>IF(E97&gt;=VLOOKUP(B97,[1]規定打席!$A$2:$C$10,3,0),"○","-")</f>
        <v>○</v>
      </c>
      <c r="U97" s="5">
        <f>VLOOKUP(B97,[1]規定打席!$A$2:$C$10,3,0)</f>
        <v>25</v>
      </c>
    </row>
    <row r="98" spans="1:21" s="3" customFormat="1" ht="16.5" x14ac:dyDescent="0.65">
      <c r="A98" s="21" t="s">
        <v>88</v>
      </c>
      <c r="B98" s="21" t="s">
        <v>43</v>
      </c>
      <c r="C98" s="26">
        <v>16</v>
      </c>
      <c r="D98" s="20">
        <f>IF(F98=0,0,(G98/F98))</f>
        <v>0.04</v>
      </c>
      <c r="E98" s="21">
        <v>27</v>
      </c>
      <c r="F98" s="21">
        <v>25</v>
      </c>
      <c r="G98" s="21">
        <v>1</v>
      </c>
      <c r="H98" s="21">
        <v>1</v>
      </c>
      <c r="I98" s="21">
        <v>0</v>
      </c>
      <c r="J98" s="21">
        <v>0</v>
      </c>
      <c r="K98" s="21">
        <v>0</v>
      </c>
      <c r="L98" s="21">
        <f>H98+(I98*2)+(J98*3)+(K98*4)</f>
        <v>1</v>
      </c>
      <c r="M98" s="21">
        <v>2</v>
      </c>
      <c r="N98" s="21">
        <v>0</v>
      </c>
      <c r="O98" s="21">
        <v>3</v>
      </c>
      <c r="P98" s="21">
        <v>0</v>
      </c>
      <c r="Q98" s="21">
        <v>0</v>
      </c>
      <c r="R98" s="21">
        <v>0</v>
      </c>
      <c r="S98" s="20">
        <f>IF(E98=0,0,((G98+M98)/E98))</f>
        <v>0.1111111111111111</v>
      </c>
      <c r="T98" s="5" t="str">
        <f>IF(E98&gt;=VLOOKUP(B98,[1]規定打席!$A$2:$C$10,3,0),"○","-")</f>
        <v>○</v>
      </c>
      <c r="U98" s="5">
        <f>VLOOKUP(B98,[1]規定打席!$A$2:$C$10,3,0)</f>
        <v>25</v>
      </c>
    </row>
    <row r="99" spans="1:21" s="3" customFormat="1" ht="16.5" x14ac:dyDescent="0.65">
      <c r="A99" s="8" t="s">
        <v>121</v>
      </c>
      <c r="B99" s="8" t="s">
        <v>43</v>
      </c>
      <c r="C99" s="25">
        <v>6</v>
      </c>
      <c r="D99" s="17">
        <f>IF(F99=0,0,(G99/F99))</f>
        <v>0.5</v>
      </c>
      <c r="E99" s="8">
        <v>10</v>
      </c>
      <c r="F99" s="8">
        <v>4</v>
      </c>
      <c r="G99" s="8">
        <v>2</v>
      </c>
      <c r="H99" s="8">
        <v>2</v>
      </c>
      <c r="I99" s="8">
        <v>0</v>
      </c>
      <c r="J99" s="8">
        <v>0</v>
      </c>
      <c r="K99" s="8">
        <v>0</v>
      </c>
      <c r="L99" s="8">
        <f>H99+(I99*2)+(J99*3)+(K99*4)</f>
        <v>2</v>
      </c>
      <c r="M99" s="8">
        <v>6</v>
      </c>
      <c r="N99" s="8">
        <v>0</v>
      </c>
      <c r="O99" s="8">
        <v>0</v>
      </c>
      <c r="P99" s="8">
        <v>1</v>
      </c>
      <c r="Q99" s="8">
        <v>2</v>
      </c>
      <c r="R99" s="8">
        <v>1</v>
      </c>
      <c r="S99" s="17">
        <f>IF(E99=0,0,((G99+M99)/E99))</f>
        <v>0.8</v>
      </c>
      <c r="T99" s="5" t="str">
        <f>IF(E99&gt;=VLOOKUP(B99,[1]規定打席!$A$2:$C$10,3,0),"○","-")</f>
        <v>-</v>
      </c>
      <c r="U99" s="5">
        <f>VLOOKUP(B99,[1]規定打席!$A$2:$C$10,3,0)</f>
        <v>25</v>
      </c>
    </row>
    <row r="100" spans="1:21" s="3" customFormat="1" ht="16.5" x14ac:dyDescent="0.65">
      <c r="A100" s="8" t="s">
        <v>128</v>
      </c>
      <c r="B100" s="8" t="s">
        <v>43</v>
      </c>
      <c r="C100" s="25">
        <v>18</v>
      </c>
      <c r="D100" s="17">
        <f>IF(F100=0,0,(G100/F100))</f>
        <v>0.2857142857142857</v>
      </c>
      <c r="E100" s="8">
        <v>9</v>
      </c>
      <c r="F100" s="8">
        <v>7</v>
      </c>
      <c r="G100" s="8">
        <v>2</v>
      </c>
      <c r="H100" s="8">
        <v>2</v>
      </c>
      <c r="I100" s="8">
        <v>0</v>
      </c>
      <c r="J100" s="8">
        <v>0</v>
      </c>
      <c r="K100" s="8">
        <v>0</v>
      </c>
      <c r="L100" s="8">
        <f>H100+(I100*2)+(J100*3)+(K100*4)</f>
        <v>2</v>
      </c>
      <c r="M100" s="8">
        <v>2</v>
      </c>
      <c r="N100" s="8">
        <v>0</v>
      </c>
      <c r="O100" s="8">
        <v>1</v>
      </c>
      <c r="P100" s="8">
        <v>0</v>
      </c>
      <c r="Q100" s="8">
        <v>2</v>
      </c>
      <c r="R100" s="8">
        <v>1</v>
      </c>
      <c r="S100" s="17">
        <f>IF(E100=0,0,((G100+M100)/E100))</f>
        <v>0.44444444444444442</v>
      </c>
      <c r="T100" s="5" t="str">
        <f>IF(E100&gt;=VLOOKUP(B100,[1]規定打席!$A$2:$C$10,3,0),"○","-")</f>
        <v>-</v>
      </c>
      <c r="U100" s="5">
        <f>VLOOKUP(B100,[1]規定打席!$A$2:$C$10,3,0)</f>
        <v>25</v>
      </c>
    </row>
    <row r="101" spans="1:21" s="3" customFormat="1" ht="16.5" x14ac:dyDescent="0.65">
      <c r="A101" s="8" t="s">
        <v>136</v>
      </c>
      <c r="B101" s="8" t="s">
        <v>43</v>
      </c>
      <c r="C101" s="25">
        <v>5</v>
      </c>
      <c r="D101" s="17">
        <f>IF(F101=0,0,(G101/F101))</f>
        <v>0.16666666666666666</v>
      </c>
      <c r="E101" s="8">
        <v>12</v>
      </c>
      <c r="F101" s="8">
        <v>12</v>
      </c>
      <c r="G101" s="8">
        <v>2</v>
      </c>
      <c r="H101" s="8">
        <v>2</v>
      </c>
      <c r="I101" s="8">
        <v>0</v>
      </c>
      <c r="J101" s="8">
        <v>0</v>
      </c>
      <c r="K101" s="8">
        <v>0</v>
      </c>
      <c r="L101" s="8">
        <f>H101+(I101*2)+(J101*3)+(K101*4)</f>
        <v>2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2</v>
      </c>
      <c r="S101" s="17">
        <f>IF(E101=0,0,((G101+M101)/E101))</f>
        <v>0.16666666666666666</v>
      </c>
      <c r="T101" s="5" t="str">
        <f>IF(E101&gt;=VLOOKUP(B101,[1]規定打席!$A$2:$C$10,3,0),"○","-")</f>
        <v>-</v>
      </c>
      <c r="U101" s="5">
        <f>VLOOKUP(B101,[1]規定打席!$A$2:$C$10,3,0)</f>
        <v>25</v>
      </c>
    </row>
    <row r="102" spans="1:21" s="3" customFormat="1" ht="16.5" x14ac:dyDescent="0.65">
      <c r="A102" s="8" t="s">
        <v>140</v>
      </c>
      <c r="B102" s="8" t="s">
        <v>43</v>
      </c>
      <c r="C102" s="25">
        <v>8</v>
      </c>
      <c r="D102" s="17">
        <f>IF(F102=0,0,(G102/F102))</f>
        <v>0.1</v>
      </c>
      <c r="E102" s="8">
        <v>10</v>
      </c>
      <c r="F102" s="8">
        <v>10</v>
      </c>
      <c r="G102" s="8">
        <v>1</v>
      </c>
      <c r="H102" s="8">
        <v>1</v>
      </c>
      <c r="I102" s="8">
        <v>0</v>
      </c>
      <c r="J102" s="8">
        <v>0</v>
      </c>
      <c r="K102" s="8">
        <v>0</v>
      </c>
      <c r="L102" s="8">
        <f>H102+(I102*2)+(J102*3)+(K102*4)</f>
        <v>1</v>
      </c>
      <c r="M102" s="8">
        <v>0</v>
      </c>
      <c r="N102" s="8">
        <v>0</v>
      </c>
      <c r="O102" s="8">
        <v>5</v>
      </c>
      <c r="P102" s="8">
        <v>0</v>
      </c>
      <c r="Q102" s="8">
        <v>0</v>
      </c>
      <c r="R102" s="8">
        <v>0</v>
      </c>
      <c r="S102" s="17">
        <f>IF(E102=0,0,((G102+M102)/E102))</f>
        <v>0.1</v>
      </c>
      <c r="T102" s="5" t="str">
        <f>IF(E102&gt;=VLOOKUP(B102,[1]規定打席!$A$2:$C$10,3,0),"○","-")</f>
        <v>-</v>
      </c>
      <c r="U102" s="5">
        <f>VLOOKUP(B102,[1]規定打席!$A$2:$C$10,3,0)</f>
        <v>25</v>
      </c>
    </row>
    <row r="103" spans="1:21" s="3" customFormat="1" ht="16.5" x14ac:dyDescent="0.65">
      <c r="A103" s="8" t="s">
        <v>148</v>
      </c>
      <c r="B103" s="8" t="s">
        <v>43</v>
      </c>
      <c r="C103" s="25">
        <v>9</v>
      </c>
      <c r="D103" s="17">
        <f>IF(F103=0,0,(G103/F103))</f>
        <v>0</v>
      </c>
      <c r="E103" s="8">
        <v>19</v>
      </c>
      <c r="F103" s="8">
        <v>15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f>H103+(I103*2)+(J103*3)+(K103*4)</f>
        <v>0</v>
      </c>
      <c r="M103" s="8">
        <v>3</v>
      </c>
      <c r="N103" s="8">
        <v>1</v>
      </c>
      <c r="O103" s="8">
        <v>5</v>
      </c>
      <c r="P103" s="8">
        <v>0</v>
      </c>
      <c r="Q103" s="8">
        <v>2</v>
      </c>
      <c r="R103" s="8">
        <v>1</v>
      </c>
      <c r="S103" s="17">
        <f>IF(E103=0,0,((G103+M103)/E103))</f>
        <v>0.15789473684210525</v>
      </c>
      <c r="T103" s="5" t="str">
        <f>IF(E103&gt;=VLOOKUP(B103,[1]規定打席!$A$2:$C$10,3,0),"○","-")</f>
        <v>-</v>
      </c>
      <c r="U103" s="5">
        <f>VLOOKUP(B103,[1]規定打席!$A$2:$C$10,3,0)</f>
        <v>25</v>
      </c>
    </row>
    <row r="104" spans="1:21" s="3" customFormat="1" ht="16.5" x14ac:dyDescent="0.65">
      <c r="A104" s="8" t="s">
        <v>149</v>
      </c>
      <c r="B104" s="8" t="s">
        <v>43</v>
      </c>
      <c r="C104" s="25"/>
      <c r="D104" s="17">
        <f>IF(F104=0,0,(G104/F104))</f>
        <v>0</v>
      </c>
      <c r="E104" s="8">
        <v>4</v>
      </c>
      <c r="F104" s="8">
        <v>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f>H104+(I104*2)+(J104*3)+(K104*4)</f>
        <v>0</v>
      </c>
      <c r="M104" s="8">
        <v>3</v>
      </c>
      <c r="N104" s="8">
        <v>0</v>
      </c>
      <c r="O104" s="8">
        <v>0</v>
      </c>
      <c r="P104" s="8">
        <v>0</v>
      </c>
      <c r="Q104" s="8">
        <v>0</v>
      </c>
      <c r="R104" s="8">
        <v>1</v>
      </c>
      <c r="S104" s="17">
        <f>IF(E104=0,0,((G104+M104)/E104))</f>
        <v>0.75</v>
      </c>
      <c r="T104" s="5" t="str">
        <f>IF(E104&gt;=VLOOKUP(B104,[1]規定打席!$A$2:$C$10,3,0),"○","-")</f>
        <v>-</v>
      </c>
      <c r="U104" s="5">
        <f>VLOOKUP(B104,[1]規定打席!$A$2:$C$10,3,0)</f>
        <v>25</v>
      </c>
    </row>
    <row r="105" spans="1:21" s="3" customFormat="1" ht="17.649999999999999" x14ac:dyDescent="0.65">
      <c r="A105" s="24" t="s">
        <v>31</v>
      </c>
      <c r="B105" s="23" t="s">
        <v>180</v>
      </c>
      <c r="C105" s="22">
        <v>17</v>
      </c>
      <c r="D105" s="20">
        <v>0.41666666666666669</v>
      </c>
      <c r="E105" s="21">
        <v>39</v>
      </c>
      <c r="F105" s="21">
        <v>36</v>
      </c>
      <c r="G105" s="21">
        <v>15</v>
      </c>
      <c r="H105" s="21">
        <v>7</v>
      </c>
      <c r="I105" s="21">
        <v>4</v>
      </c>
      <c r="J105" s="21">
        <v>0</v>
      </c>
      <c r="K105" s="21">
        <v>4</v>
      </c>
      <c r="L105" s="21">
        <f>H105+(I105*2)+(J105*3)+(K105*4)</f>
        <v>31</v>
      </c>
      <c r="M105" s="21">
        <v>3</v>
      </c>
      <c r="N105" s="21">
        <v>0</v>
      </c>
      <c r="O105" s="21">
        <v>0</v>
      </c>
      <c r="P105" s="21">
        <v>9</v>
      </c>
      <c r="Q105" s="21">
        <v>15</v>
      </c>
      <c r="R105" s="21">
        <v>9</v>
      </c>
      <c r="S105" s="20">
        <v>0.46153846153846156</v>
      </c>
      <c r="T105" s="5" t="str">
        <f>IF(E105&gt;=VLOOKUP(B105,[1]規定打席!$A$2:$C$10,3,0),"○","-")</f>
        <v>○</v>
      </c>
      <c r="U105" s="5">
        <f>VLOOKUP(B105,[1]規定打席!$A$2:$C$10,3,0)</f>
        <v>25</v>
      </c>
    </row>
    <row r="106" spans="1:21" s="3" customFormat="1" ht="17.649999999999999" x14ac:dyDescent="0.65">
      <c r="A106" s="24" t="s">
        <v>51</v>
      </c>
      <c r="B106" s="23" t="s">
        <v>180</v>
      </c>
      <c r="C106" s="22">
        <v>4</v>
      </c>
      <c r="D106" s="20">
        <v>0.30555555555555558</v>
      </c>
      <c r="E106" s="21">
        <v>38</v>
      </c>
      <c r="F106" s="21">
        <v>36</v>
      </c>
      <c r="G106" s="21">
        <v>11</v>
      </c>
      <c r="H106" s="21">
        <v>7</v>
      </c>
      <c r="I106" s="21">
        <v>2</v>
      </c>
      <c r="J106" s="21">
        <v>0</v>
      </c>
      <c r="K106" s="21">
        <v>2</v>
      </c>
      <c r="L106" s="21">
        <f>H106+(I106*2)+(J106*3)+(K106*4)</f>
        <v>19</v>
      </c>
      <c r="M106" s="21">
        <v>2</v>
      </c>
      <c r="N106" s="21">
        <v>0</v>
      </c>
      <c r="O106" s="21">
        <v>5</v>
      </c>
      <c r="P106" s="21">
        <v>2</v>
      </c>
      <c r="Q106" s="21">
        <v>7</v>
      </c>
      <c r="R106" s="21">
        <v>7</v>
      </c>
      <c r="S106" s="20">
        <v>0.34210526315789475</v>
      </c>
      <c r="T106" s="5" t="str">
        <f>IF(E106&gt;=VLOOKUP(B106,[1]規定打席!$A$2:$C$10,3,0),"○","-")</f>
        <v>○</v>
      </c>
      <c r="U106" s="5">
        <f>VLOOKUP(B106,[1]規定打席!$A$2:$C$10,3,0)</f>
        <v>25</v>
      </c>
    </row>
    <row r="107" spans="1:21" s="3" customFormat="1" ht="17.649999999999999" x14ac:dyDescent="0.65">
      <c r="A107" s="24" t="s">
        <v>27</v>
      </c>
      <c r="B107" s="23" t="s">
        <v>180</v>
      </c>
      <c r="C107" s="22">
        <v>11</v>
      </c>
      <c r="D107" s="20">
        <v>0.33333333333333331</v>
      </c>
      <c r="E107" s="21">
        <v>35</v>
      </c>
      <c r="F107" s="21">
        <v>30</v>
      </c>
      <c r="G107" s="21">
        <v>10</v>
      </c>
      <c r="H107" s="21">
        <v>8</v>
      </c>
      <c r="I107" s="21">
        <v>1</v>
      </c>
      <c r="J107" s="21">
        <v>1</v>
      </c>
      <c r="K107" s="21">
        <v>0</v>
      </c>
      <c r="L107" s="21">
        <f>H107+(I107*2)+(J107*3)+(K107*4)</f>
        <v>13</v>
      </c>
      <c r="M107" s="21">
        <v>5</v>
      </c>
      <c r="N107" s="21">
        <v>0</v>
      </c>
      <c r="O107" s="21">
        <v>4</v>
      </c>
      <c r="P107" s="21">
        <v>7</v>
      </c>
      <c r="Q107" s="21">
        <v>6</v>
      </c>
      <c r="R107" s="21">
        <v>9</v>
      </c>
      <c r="S107" s="20">
        <v>0.42857142857142855</v>
      </c>
      <c r="T107" s="5" t="str">
        <f>IF(E107&gt;=VLOOKUP(B107,[1]規定打席!$A$2:$C$10,3,0),"○","-")</f>
        <v>○</v>
      </c>
      <c r="U107" s="5">
        <f>VLOOKUP(B107,[1]規定打席!$A$2:$C$10,3,0)</f>
        <v>25</v>
      </c>
    </row>
    <row r="108" spans="1:21" s="3" customFormat="1" ht="17.649999999999999" x14ac:dyDescent="0.65">
      <c r="A108" s="24" t="s">
        <v>39</v>
      </c>
      <c r="B108" s="23" t="s">
        <v>180</v>
      </c>
      <c r="C108" s="22">
        <v>8</v>
      </c>
      <c r="D108" s="20">
        <v>0.33333333333333331</v>
      </c>
      <c r="E108" s="21">
        <v>31</v>
      </c>
      <c r="F108" s="21">
        <v>27</v>
      </c>
      <c r="G108" s="21">
        <v>9</v>
      </c>
      <c r="H108" s="21">
        <v>6</v>
      </c>
      <c r="I108" s="21">
        <v>2</v>
      </c>
      <c r="J108" s="21">
        <v>0</v>
      </c>
      <c r="K108" s="21">
        <v>1</v>
      </c>
      <c r="L108" s="21">
        <f>H108+(I108*2)+(J108*3)+(K108*4)</f>
        <v>14</v>
      </c>
      <c r="M108" s="21">
        <v>4</v>
      </c>
      <c r="N108" s="21">
        <v>0</v>
      </c>
      <c r="O108" s="21">
        <v>4</v>
      </c>
      <c r="P108" s="21">
        <v>7</v>
      </c>
      <c r="Q108" s="21">
        <v>7</v>
      </c>
      <c r="R108" s="21">
        <v>6</v>
      </c>
      <c r="S108" s="20">
        <v>0.41935483870967744</v>
      </c>
      <c r="T108" s="5" t="str">
        <f>IF(E108&gt;=VLOOKUP(B108,[1]規定打席!$A$2:$C$10,3,0),"○","-")</f>
        <v>○</v>
      </c>
      <c r="U108" s="5">
        <f>VLOOKUP(B108,[1]規定打席!$A$2:$C$10,3,0)</f>
        <v>25</v>
      </c>
    </row>
    <row r="109" spans="1:21" s="3" customFormat="1" ht="17.649999999999999" x14ac:dyDescent="0.65">
      <c r="A109" s="24" t="s">
        <v>38</v>
      </c>
      <c r="B109" s="23" t="s">
        <v>180</v>
      </c>
      <c r="C109" s="22">
        <v>15</v>
      </c>
      <c r="D109" s="20">
        <v>0.2413793103448276</v>
      </c>
      <c r="E109" s="21">
        <v>35</v>
      </c>
      <c r="F109" s="21">
        <v>29</v>
      </c>
      <c r="G109" s="21">
        <v>7</v>
      </c>
      <c r="H109" s="21">
        <v>3</v>
      </c>
      <c r="I109" s="21">
        <v>0</v>
      </c>
      <c r="J109" s="21">
        <v>2</v>
      </c>
      <c r="K109" s="21">
        <v>2</v>
      </c>
      <c r="L109" s="21">
        <f>H109+(I109*2)+(J109*3)+(K109*4)</f>
        <v>17</v>
      </c>
      <c r="M109" s="21">
        <v>6</v>
      </c>
      <c r="N109" s="21">
        <v>0</v>
      </c>
      <c r="O109" s="21">
        <v>5</v>
      </c>
      <c r="P109" s="21">
        <v>5</v>
      </c>
      <c r="Q109" s="21">
        <v>4</v>
      </c>
      <c r="R109" s="21">
        <v>9</v>
      </c>
      <c r="S109" s="20">
        <v>0.37142857142857144</v>
      </c>
      <c r="T109" s="5" t="str">
        <f>IF(E109&gt;=VLOOKUP(B109,[1]規定打席!$A$2:$C$10,3,0),"○","-")</f>
        <v>○</v>
      </c>
      <c r="U109" s="5">
        <f>VLOOKUP(B109,[1]規定打席!$A$2:$C$10,3,0)</f>
        <v>25</v>
      </c>
    </row>
    <row r="110" spans="1:21" s="3" customFormat="1" ht="17.649999999999999" x14ac:dyDescent="0.65">
      <c r="A110" s="24" t="s">
        <v>76</v>
      </c>
      <c r="B110" s="23" t="s">
        <v>180</v>
      </c>
      <c r="C110" s="22">
        <v>5</v>
      </c>
      <c r="D110" s="20">
        <v>0.1891891891891892</v>
      </c>
      <c r="E110" s="21">
        <v>43</v>
      </c>
      <c r="F110" s="21">
        <v>37</v>
      </c>
      <c r="G110" s="21">
        <v>7</v>
      </c>
      <c r="H110" s="21">
        <v>4</v>
      </c>
      <c r="I110" s="21">
        <v>2</v>
      </c>
      <c r="J110" s="21">
        <v>1</v>
      </c>
      <c r="K110" s="21">
        <v>0</v>
      </c>
      <c r="L110" s="21">
        <f>H110+(I110*2)+(J110*3)+(K110*4)</f>
        <v>11</v>
      </c>
      <c r="M110" s="21">
        <v>6</v>
      </c>
      <c r="N110" s="21">
        <v>0</v>
      </c>
      <c r="O110" s="21">
        <v>7</v>
      </c>
      <c r="P110" s="21">
        <v>7</v>
      </c>
      <c r="Q110" s="21">
        <v>7</v>
      </c>
      <c r="R110" s="21">
        <v>7</v>
      </c>
      <c r="S110" s="20">
        <v>0.30232558139534882</v>
      </c>
      <c r="T110" s="5" t="str">
        <f>IF(E110&gt;=VLOOKUP(B110,[1]規定打席!$A$2:$C$10,3,0),"○","-")</f>
        <v>○</v>
      </c>
      <c r="U110" s="5">
        <f>VLOOKUP(B110,[1]規定打席!$A$2:$C$10,3,0)</f>
        <v>25</v>
      </c>
    </row>
    <row r="111" spans="1:21" s="3" customFormat="1" ht="17.649999999999999" x14ac:dyDescent="0.65">
      <c r="A111" s="24" t="s">
        <v>64</v>
      </c>
      <c r="B111" s="23" t="s">
        <v>180</v>
      </c>
      <c r="C111" s="22">
        <v>14</v>
      </c>
      <c r="D111" s="20">
        <v>0.23809523809523808</v>
      </c>
      <c r="E111" s="21">
        <v>25</v>
      </c>
      <c r="F111" s="21">
        <v>21</v>
      </c>
      <c r="G111" s="21">
        <v>5</v>
      </c>
      <c r="H111" s="21">
        <v>4</v>
      </c>
      <c r="I111" s="21">
        <v>1</v>
      </c>
      <c r="J111" s="21">
        <v>0</v>
      </c>
      <c r="K111" s="21">
        <v>0</v>
      </c>
      <c r="L111" s="21">
        <f>H111+(I111*2)+(J111*3)+(K111*4)</f>
        <v>6</v>
      </c>
      <c r="M111" s="21">
        <v>4</v>
      </c>
      <c r="N111" s="21">
        <v>0</v>
      </c>
      <c r="O111" s="21">
        <v>3</v>
      </c>
      <c r="P111" s="21">
        <v>7</v>
      </c>
      <c r="Q111" s="21">
        <v>3</v>
      </c>
      <c r="R111" s="21">
        <v>5</v>
      </c>
      <c r="S111" s="20">
        <v>0.36</v>
      </c>
      <c r="T111" s="5" t="str">
        <f>IF(E111&gt;=VLOOKUP(B111,[1]規定打席!$A$2:$C$10,3,0),"○","-")</f>
        <v>○</v>
      </c>
      <c r="U111" s="5">
        <f>VLOOKUP(B111,[1]規定打席!$A$2:$C$10,3,0)</f>
        <v>25</v>
      </c>
    </row>
    <row r="112" spans="1:21" s="3" customFormat="1" ht="17.649999999999999" x14ac:dyDescent="0.65">
      <c r="A112" s="24" t="s">
        <v>30</v>
      </c>
      <c r="B112" s="23" t="s">
        <v>180</v>
      </c>
      <c r="C112" s="22">
        <v>42</v>
      </c>
      <c r="D112" s="20">
        <v>8.3333333333333329E-2</v>
      </c>
      <c r="E112" s="21">
        <v>33</v>
      </c>
      <c r="F112" s="21">
        <v>24</v>
      </c>
      <c r="G112" s="21">
        <v>2</v>
      </c>
      <c r="H112" s="21">
        <v>0</v>
      </c>
      <c r="I112" s="21">
        <v>1</v>
      </c>
      <c r="J112" s="21">
        <v>1</v>
      </c>
      <c r="K112" s="21">
        <v>0</v>
      </c>
      <c r="L112" s="21">
        <f>H112+(I112*2)+(J112*3)+(K112*4)</f>
        <v>5</v>
      </c>
      <c r="M112" s="21">
        <v>9</v>
      </c>
      <c r="N112" s="21">
        <v>0</v>
      </c>
      <c r="O112" s="21">
        <v>5</v>
      </c>
      <c r="P112" s="21">
        <v>6</v>
      </c>
      <c r="Q112" s="21">
        <v>1</v>
      </c>
      <c r="R112" s="21">
        <v>7</v>
      </c>
      <c r="S112" s="20">
        <v>0.33333333333333331</v>
      </c>
      <c r="T112" s="5" t="str">
        <f>IF(E112&gt;=VLOOKUP(B112,[1]規定打席!$A$2:$C$10,3,0),"○","-")</f>
        <v>○</v>
      </c>
      <c r="U112" s="5">
        <f>VLOOKUP(B112,[1]規定打席!$A$2:$C$10,3,0)</f>
        <v>25</v>
      </c>
    </row>
    <row r="113" spans="1:21" s="3" customFormat="1" ht="17.649999999999999" x14ac:dyDescent="0.65">
      <c r="A113" s="19" t="s">
        <v>40</v>
      </c>
      <c r="B113" s="11" t="s">
        <v>180</v>
      </c>
      <c r="C113" s="18">
        <v>23</v>
      </c>
      <c r="D113" s="17">
        <v>0.27777777777777779</v>
      </c>
      <c r="E113" s="8">
        <v>24</v>
      </c>
      <c r="F113" s="8">
        <v>18</v>
      </c>
      <c r="G113" s="8">
        <v>5</v>
      </c>
      <c r="H113" s="8">
        <v>4</v>
      </c>
      <c r="I113" s="8">
        <v>1</v>
      </c>
      <c r="J113" s="8">
        <v>0</v>
      </c>
      <c r="K113" s="8">
        <v>0</v>
      </c>
      <c r="L113" s="8">
        <f>H113+(I113*2)+(J113*3)+(K113*4)</f>
        <v>6</v>
      </c>
      <c r="M113" s="8">
        <v>5</v>
      </c>
      <c r="N113" s="8">
        <v>1</v>
      </c>
      <c r="O113" s="8">
        <v>2</v>
      </c>
      <c r="P113" s="8">
        <v>4</v>
      </c>
      <c r="Q113" s="8">
        <v>3</v>
      </c>
      <c r="R113" s="8">
        <v>2</v>
      </c>
      <c r="S113" s="17">
        <v>0.41666666666666669</v>
      </c>
      <c r="T113" s="5" t="str">
        <f>IF(E113&gt;=VLOOKUP(B113,[1]規定打席!$A$2:$C$10,3,0),"○","-")</f>
        <v>-</v>
      </c>
      <c r="U113" s="5">
        <f>VLOOKUP(B113,[1]規定打席!$A$2:$C$10,3,0)</f>
        <v>25</v>
      </c>
    </row>
    <row r="114" spans="1:21" s="3" customFormat="1" ht="17.649999999999999" x14ac:dyDescent="0.65">
      <c r="A114" s="19" t="s">
        <v>127</v>
      </c>
      <c r="B114" s="11" t="s">
        <v>180</v>
      </c>
      <c r="C114" s="18">
        <v>19</v>
      </c>
      <c r="D114" s="17">
        <v>0.30769230769230771</v>
      </c>
      <c r="E114" s="8">
        <v>15</v>
      </c>
      <c r="F114" s="8">
        <v>13</v>
      </c>
      <c r="G114" s="8">
        <v>4</v>
      </c>
      <c r="H114" s="8">
        <v>4</v>
      </c>
      <c r="I114" s="8">
        <v>0</v>
      </c>
      <c r="J114" s="8">
        <v>0</v>
      </c>
      <c r="K114" s="8">
        <v>0</v>
      </c>
      <c r="L114" s="8">
        <f>H114+(I114*2)+(J114*3)+(K114*4)</f>
        <v>4</v>
      </c>
      <c r="M114" s="8">
        <v>1</v>
      </c>
      <c r="N114" s="8">
        <v>1</v>
      </c>
      <c r="O114" s="8">
        <v>2</v>
      </c>
      <c r="P114" s="8">
        <v>3</v>
      </c>
      <c r="Q114" s="8">
        <v>4</v>
      </c>
      <c r="R114" s="8">
        <v>1</v>
      </c>
      <c r="S114" s="17">
        <v>0.33333333333333331</v>
      </c>
      <c r="T114" s="5" t="str">
        <f>IF(E114&gt;=VLOOKUP(B114,[1]規定打席!$A$2:$C$10,3,0),"○","-")</f>
        <v>-</v>
      </c>
      <c r="U114" s="5">
        <f>VLOOKUP(B114,[1]規定打席!$A$2:$C$10,3,0)</f>
        <v>25</v>
      </c>
    </row>
    <row r="115" spans="1:21" s="3" customFormat="1" ht="17.649999999999999" x14ac:dyDescent="0.65">
      <c r="A115" s="19" t="s">
        <v>123</v>
      </c>
      <c r="B115" s="11" t="s">
        <v>180</v>
      </c>
      <c r="C115" s="18">
        <v>3</v>
      </c>
      <c r="D115" s="17">
        <v>0.36363636363636365</v>
      </c>
      <c r="E115" s="8">
        <v>11</v>
      </c>
      <c r="F115" s="8">
        <v>11</v>
      </c>
      <c r="G115" s="8">
        <v>4</v>
      </c>
      <c r="H115" s="8">
        <v>4</v>
      </c>
      <c r="I115" s="8">
        <v>0</v>
      </c>
      <c r="J115" s="8">
        <v>0</v>
      </c>
      <c r="K115" s="8">
        <v>0</v>
      </c>
      <c r="L115" s="8">
        <f>H115+(I115*2)+(J115*3)+(K115*4)</f>
        <v>4</v>
      </c>
      <c r="M115" s="8">
        <v>0</v>
      </c>
      <c r="N115" s="8">
        <v>0</v>
      </c>
      <c r="O115" s="8">
        <v>2</v>
      </c>
      <c r="P115" s="8">
        <v>1</v>
      </c>
      <c r="Q115" s="8">
        <v>1</v>
      </c>
      <c r="R115" s="8">
        <v>0</v>
      </c>
      <c r="S115" s="17">
        <v>0.36363636363636365</v>
      </c>
      <c r="T115" s="5" t="str">
        <f>IF(E115&gt;=VLOOKUP(B115,[1]規定打席!$A$2:$C$10,3,0),"○","-")</f>
        <v>-</v>
      </c>
      <c r="U115" s="5">
        <f>VLOOKUP(B115,[1]規定打席!$A$2:$C$10,3,0)</f>
        <v>25</v>
      </c>
    </row>
    <row r="116" spans="1:21" s="3" customFormat="1" ht="17.649999999999999" customHeight="1" x14ac:dyDescent="0.65">
      <c r="A116" s="19" t="s">
        <v>129</v>
      </c>
      <c r="B116" s="11" t="s">
        <v>180</v>
      </c>
      <c r="C116" s="18">
        <v>7</v>
      </c>
      <c r="D116" s="17">
        <v>0.27272727272727271</v>
      </c>
      <c r="E116" s="8">
        <v>15</v>
      </c>
      <c r="F116" s="8">
        <v>11</v>
      </c>
      <c r="G116" s="8">
        <v>3</v>
      </c>
      <c r="H116" s="8">
        <v>3</v>
      </c>
      <c r="I116" s="8">
        <v>0</v>
      </c>
      <c r="J116" s="8">
        <v>0</v>
      </c>
      <c r="K116" s="8">
        <v>0</v>
      </c>
      <c r="L116" s="8">
        <f>H116+(I116*2)+(J116*3)+(K116*4)</f>
        <v>3</v>
      </c>
      <c r="M116" s="8">
        <v>4</v>
      </c>
      <c r="N116" s="8">
        <v>0</v>
      </c>
      <c r="O116" s="8">
        <v>1</v>
      </c>
      <c r="P116" s="8">
        <v>2</v>
      </c>
      <c r="Q116" s="8">
        <v>2</v>
      </c>
      <c r="R116" s="8">
        <v>1</v>
      </c>
      <c r="S116" s="17">
        <v>0.46666666666666667</v>
      </c>
      <c r="T116" s="5" t="str">
        <f>IF(E116&gt;=VLOOKUP(B116,[1]規定打席!$A$2:$C$10,3,0),"○","-")</f>
        <v>-</v>
      </c>
      <c r="U116" s="5">
        <f>VLOOKUP(B116,[1]規定打席!$A$2:$C$10,3,0)</f>
        <v>25</v>
      </c>
    </row>
    <row r="117" spans="1:21" s="3" customFormat="1" ht="17.649999999999999" customHeight="1" x14ac:dyDescent="0.65">
      <c r="A117" s="19" t="s">
        <v>135</v>
      </c>
      <c r="B117" s="11" t="s">
        <v>180</v>
      </c>
      <c r="C117" s="18">
        <v>2</v>
      </c>
      <c r="D117" s="17">
        <v>0.18181818181818182</v>
      </c>
      <c r="E117" s="8">
        <v>15</v>
      </c>
      <c r="F117" s="8">
        <v>11</v>
      </c>
      <c r="G117" s="8">
        <v>2</v>
      </c>
      <c r="H117" s="8">
        <v>2</v>
      </c>
      <c r="I117" s="8">
        <v>0</v>
      </c>
      <c r="J117" s="8">
        <v>0</v>
      </c>
      <c r="K117" s="8">
        <v>0</v>
      </c>
      <c r="L117" s="8">
        <f>H117+(I117*2)+(J117*3)+(K117*4)</f>
        <v>2</v>
      </c>
      <c r="M117" s="8">
        <v>4</v>
      </c>
      <c r="N117" s="8">
        <v>0</v>
      </c>
      <c r="O117" s="8">
        <v>0</v>
      </c>
      <c r="P117" s="8">
        <v>5</v>
      </c>
      <c r="Q117" s="8">
        <v>1</v>
      </c>
      <c r="R117" s="8">
        <v>4</v>
      </c>
      <c r="S117" s="17">
        <v>0.4</v>
      </c>
      <c r="T117" s="5" t="str">
        <f>IF(E117&gt;=VLOOKUP(B117,[1]規定打席!$A$2:$C$10,3,0),"○","-")</f>
        <v>-</v>
      </c>
      <c r="U117" s="5">
        <f>VLOOKUP(B117,[1]規定打席!$A$2:$C$10,3,0)</f>
        <v>25</v>
      </c>
    </row>
    <row r="118" spans="1:21" s="3" customFormat="1" ht="17.649999999999999" customHeight="1" x14ac:dyDescent="0.65">
      <c r="A118" s="19" t="s">
        <v>120</v>
      </c>
      <c r="B118" s="11" t="s">
        <v>180</v>
      </c>
      <c r="C118" s="18">
        <v>6</v>
      </c>
      <c r="D118" s="17">
        <v>0.5</v>
      </c>
      <c r="E118" s="8">
        <v>3</v>
      </c>
      <c r="F118" s="8">
        <v>2</v>
      </c>
      <c r="G118" s="8">
        <v>1</v>
      </c>
      <c r="H118" s="8">
        <v>1</v>
      </c>
      <c r="I118" s="8">
        <v>0</v>
      </c>
      <c r="J118" s="8">
        <v>0</v>
      </c>
      <c r="K118" s="8">
        <v>0</v>
      </c>
      <c r="L118" s="8">
        <f>H118+(I118*2)+(J118*3)+(K118*4)</f>
        <v>1</v>
      </c>
      <c r="M118" s="8">
        <v>1</v>
      </c>
      <c r="N118" s="8">
        <v>0</v>
      </c>
      <c r="O118" s="8">
        <v>1</v>
      </c>
      <c r="P118" s="8">
        <v>0</v>
      </c>
      <c r="Q118" s="8">
        <v>1</v>
      </c>
      <c r="R118" s="8">
        <v>1</v>
      </c>
      <c r="S118" s="17">
        <v>0.66666666666666663</v>
      </c>
      <c r="T118" s="5" t="str">
        <f>IF(E118&gt;=VLOOKUP(B118,[1]規定打席!$A$2:$C$10,3,0),"○","-")</f>
        <v>-</v>
      </c>
      <c r="U118" s="5">
        <f>VLOOKUP(B118,[1]規定打席!$A$2:$C$10,3,0)</f>
        <v>25</v>
      </c>
    </row>
    <row r="119" spans="1:21" s="3" customFormat="1" ht="17.649999999999999" customHeight="1" x14ac:dyDescent="0.65">
      <c r="A119" s="16" t="s">
        <v>126</v>
      </c>
      <c r="B119" s="11" t="s">
        <v>180</v>
      </c>
      <c r="C119" s="15">
        <v>36</v>
      </c>
      <c r="D119" s="13">
        <v>0.33333333333333331</v>
      </c>
      <c r="E119" s="14">
        <v>6</v>
      </c>
      <c r="F119" s="14">
        <v>3</v>
      </c>
      <c r="G119" s="14">
        <v>1</v>
      </c>
      <c r="H119" s="14">
        <v>1</v>
      </c>
      <c r="I119" s="14">
        <v>0</v>
      </c>
      <c r="J119" s="14">
        <v>0</v>
      </c>
      <c r="K119" s="14">
        <v>0</v>
      </c>
      <c r="L119" s="8">
        <f>H119+(I119*2)+(J119*3)+(K119*4)</f>
        <v>1</v>
      </c>
      <c r="M119" s="14">
        <v>3</v>
      </c>
      <c r="N119" s="14">
        <v>0</v>
      </c>
      <c r="O119" s="14">
        <v>0</v>
      </c>
      <c r="P119" s="14">
        <v>0</v>
      </c>
      <c r="Q119" s="14">
        <v>1</v>
      </c>
      <c r="R119" s="14">
        <v>2</v>
      </c>
      <c r="S119" s="13">
        <v>0.66666666666666663</v>
      </c>
      <c r="T119" s="5" t="str">
        <f>IF(E119&gt;=VLOOKUP(B119,[1]規定打席!$A$2:$C$10,3,0),"○","-")</f>
        <v>-</v>
      </c>
      <c r="U119" s="5">
        <f>VLOOKUP(B119,[1]規定打席!$A$2:$C$10,3,0)</f>
        <v>25</v>
      </c>
    </row>
    <row r="120" spans="1:21" s="3" customFormat="1" ht="17.649999999999999" customHeight="1" x14ac:dyDescent="0.65">
      <c r="A120" s="12" t="s">
        <v>137</v>
      </c>
      <c r="B120" s="11" t="s">
        <v>180</v>
      </c>
      <c r="C120" s="10">
        <v>33</v>
      </c>
      <c r="D120" s="9">
        <v>0.14285714285714285</v>
      </c>
      <c r="E120" s="7">
        <v>9</v>
      </c>
      <c r="F120" s="7">
        <v>7</v>
      </c>
      <c r="G120" s="7">
        <v>1</v>
      </c>
      <c r="H120" s="7">
        <v>1</v>
      </c>
      <c r="I120" s="7">
        <v>0</v>
      </c>
      <c r="J120" s="7">
        <v>0</v>
      </c>
      <c r="K120" s="7">
        <v>0</v>
      </c>
      <c r="L120" s="8">
        <f>H120+(I120*2)+(J120*3)+(K120*4)</f>
        <v>1</v>
      </c>
      <c r="M120" s="7">
        <v>2</v>
      </c>
      <c r="N120" s="7">
        <v>0</v>
      </c>
      <c r="O120" s="7">
        <v>0</v>
      </c>
      <c r="P120" s="7">
        <v>0</v>
      </c>
      <c r="Q120" s="7">
        <v>1</v>
      </c>
      <c r="R120" s="7">
        <v>1</v>
      </c>
      <c r="S120" s="6">
        <v>0.33333333333333331</v>
      </c>
      <c r="T120" s="5" t="str">
        <f>IF(E120&gt;=VLOOKUP(B120,[1]規定打席!$A$2:$C$10,3,0),"○","-")</f>
        <v>-</v>
      </c>
      <c r="U120" s="5">
        <f>VLOOKUP(B120,[1]規定打席!$A$2:$C$10,3,0)</f>
        <v>25</v>
      </c>
    </row>
    <row r="121" spans="1:21" s="3" customFormat="1" ht="17.649999999999999" customHeight="1" x14ac:dyDescent="0.65">
      <c r="A121" s="12" t="s">
        <v>125</v>
      </c>
      <c r="B121" s="11" t="s">
        <v>180</v>
      </c>
      <c r="C121" s="10">
        <v>34</v>
      </c>
      <c r="D121" s="9">
        <v>0.33333333333333331</v>
      </c>
      <c r="E121" s="7">
        <v>8</v>
      </c>
      <c r="F121" s="7">
        <v>3</v>
      </c>
      <c r="G121" s="7">
        <v>1</v>
      </c>
      <c r="H121" s="7">
        <v>1</v>
      </c>
      <c r="I121" s="7">
        <v>0</v>
      </c>
      <c r="J121" s="7">
        <v>0</v>
      </c>
      <c r="K121" s="7">
        <v>0</v>
      </c>
      <c r="L121" s="8">
        <f>H121+(I121*2)+(J121*3)+(K121*4)</f>
        <v>1</v>
      </c>
      <c r="M121" s="7">
        <v>5</v>
      </c>
      <c r="N121" s="7">
        <v>0</v>
      </c>
      <c r="O121" s="7">
        <v>0</v>
      </c>
      <c r="P121" s="7">
        <v>1</v>
      </c>
      <c r="Q121" s="7">
        <v>0</v>
      </c>
      <c r="R121" s="7">
        <v>0</v>
      </c>
      <c r="S121" s="6">
        <v>0.75</v>
      </c>
      <c r="T121" s="5" t="str">
        <f>IF(E121&gt;=VLOOKUP(B121,[1]規定打席!$A$2:$C$10,3,0),"○","-")</f>
        <v>-</v>
      </c>
      <c r="U121" s="5">
        <f>VLOOKUP(B121,[1]規定打席!$A$2:$C$10,3,0)</f>
        <v>25</v>
      </c>
    </row>
    <row r="122" spans="1:21" s="3" customFormat="1" ht="17.649999999999999" customHeight="1" x14ac:dyDescent="0.65">
      <c r="A122" s="12" t="s">
        <v>134</v>
      </c>
      <c r="B122" s="11" t="s">
        <v>180</v>
      </c>
      <c r="C122" s="10">
        <v>9</v>
      </c>
      <c r="D122" s="9">
        <v>0.2</v>
      </c>
      <c r="E122" s="7">
        <v>5</v>
      </c>
      <c r="F122" s="7">
        <v>5</v>
      </c>
      <c r="G122" s="7">
        <v>1</v>
      </c>
      <c r="H122" s="7">
        <v>1</v>
      </c>
      <c r="I122" s="7">
        <v>0</v>
      </c>
      <c r="J122" s="7">
        <v>0</v>
      </c>
      <c r="K122" s="7">
        <v>0</v>
      </c>
      <c r="L122" s="8">
        <f>H122+(I122*2)+(J122*3)+(K122*4)</f>
        <v>1</v>
      </c>
      <c r="M122" s="7">
        <v>0</v>
      </c>
      <c r="N122" s="7">
        <v>0</v>
      </c>
      <c r="O122" s="7">
        <v>1</v>
      </c>
      <c r="P122" s="7">
        <v>0</v>
      </c>
      <c r="Q122" s="7">
        <v>0</v>
      </c>
      <c r="R122" s="7">
        <v>0</v>
      </c>
      <c r="S122" s="6">
        <v>0.2</v>
      </c>
      <c r="T122" s="5" t="str">
        <f>IF(E122&gt;=VLOOKUP(B122,[1]規定打席!$A$2:$C$10,3,0),"○","-")</f>
        <v>-</v>
      </c>
      <c r="U122" s="5">
        <f>VLOOKUP(B122,[1]規定打席!$A$2:$C$10,3,0)</f>
        <v>25</v>
      </c>
    </row>
    <row r="123" spans="1:21" s="3" customFormat="1" ht="17.649999999999999" x14ac:dyDescent="0.65">
      <c r="A123" s="12" t="s">
        <v>143</v>
      </c>
      <c r="B123" s="11" t="s">
        <v>180</v>
      </c>
      <c r="C123" s="10">
        <v>49</v>
      </c>
      <c r="D123" s="9">
        <v>0</v>
      </c>
      <c r="E123" s="7">
        <v>11</v>
      </c>
      <c r="F123" s="7">
        <v>8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8">
        <f>H123+(I123*2)+(J123*3)+(K123*4)</f>
        <v>0</v>
      </c>
      <c r="M123" s="7">
        <v>3</v>
      </c>
      <c r="N123" s="7">
        <v>0</v>
      </c>
      <c r="O123" s="7">
        <v>2</v>
      </c>
      <c r="P123" s="7">
        <v>0</v>
      </c>
      <c r="Q123" s="7">
        <v>1</v>
      </c>
      <c r="R123" s="7">
        <v>2</v>
      </c>
      <c r="S123" s="6">
        <v>0.27272727272727271</v>
      </c>
      <c r="T123" s="5" t="str">
        <f>IF(E123&gt;=VLOOKUP(B123,[1]規定打席!$A$2:$C$10,3,0),"○","-")</f>
        <v>-</v>
      </c>
      <c r="U123" s="5">
        <f>VLOOKUP(B123,[1]規定打席!$A$2:$C$10,3,0)</f>
        <v>25</v>
      </c>
    </row>
    <row r="124" spans="1:21" s="3" customFormat="1" ht="17.649999999999999" x14ac:dyDescent="0.65">
      <c r="A124" s="12" t="s">
        <v>146</v>
      </c>
      <c r="B124" s="11" t="s">
        <v>180</v>
      </c>
      <c r="C124" s="10">
        <v>1</v>
      </c>
      <c r="D124" s="9">
        <v>0</v>
      </c>
      <c r="E124" s="7">
        <v>3</v>
      </c>
      <c r="F124" s="7">
        <v>2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8">
        <f>H124+(I124*2)+(J124*3)+(K124*4)</f>
        <v>0</v>
      </c>
      <c r="M124" s="7">
        <v>1</v>
      </c>
      <c r="N124" s="7">
        <v>0</v>
      </c>
      <c r="O124" s="7">
        <v>0</v>
      </c>
      <c r="P124" s="7">
        <v>0</v>
      </c>
      <c r="Q124" s="7">
        <v>0</v>
      </c>
      <c r="R124" s="7">
        <v>2</v>
      </c>
      <c r="S124" s="6">
        <v>0.33333333333333331</v>
      </c>
      <c r="T124" s="5" t="str">
        <f>IF(E124&gt;=VLOOKUP(B124,[1]規定打席!$A$2:$C$10,3,0),"○","-")</f>
        <v>-</v>
      </c>
      <c r="U124" s="5">
        <f>VLOOKUP(B124,[1]規定打席!$A$2:$C$10,3,0)</f>
        <v>25</v>
      </c>
    </row>
    <row r="125" spans="1:21" s="3" customFormat="1" ht="17.649999999999999" x14ac:dyDescent="0.65">
      <c r="A125" s="12" t="s">
        <v>145</v>
      </c>
      <c r="B125" s="11" t="s">
        <v>180</v>
      </c>
      <c r="C125" s="10">
        <v>25</v>
      </c>
      <c r="D125" s="9">
        <v>0</v>
      </c>
      <c r="E125" s="7">
        <v>5</v>
      </c>
      <c r="F125" s="7">
        <v>4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8">
        <f>H125+(I125*2)+(J125*3)+(K125*4)</f>
        <v>0</v>
      </c>
      <c r="M125" s="7">
        <v>1</v>
      </c>
      <c r="N125" s="7">
        <v>0</v>
      </c>
      <c r="O125" s="7">
        <v>1</v>
      </c>
      <c r="P125" s="7">
        <v>0</v>
      </c>
      <c r="Q125" s="7">
        <v>0</v>
      </c>
      <c r="R125" s="7">
        <v>1</v>
      </c>
      <c r="S125" s="6">
        <v>0.2</v>
      </c>
      <c r="T125" s="5" t="str">
        <f>IF(E125&gt;=VLOOKUP(B125,[1]規定打席!$A$2:$C$10,3,0),"○","-")</f>
        <v>-</v>
      </c>
      <c r="U125" s="5">
        <f>VLOOKUP(B125,[1]規定打席!$A$2:$C$10,3,0)</f>
        <v>25</v>
      </c>
    </row>
    <row r="126" spans="1:21" s="3" customFormat="1" ht="17.649999999999999" x14ac:dyDescent="0.65">
      <c r="A126" s="12" t="s">
        <v>144</v>
      </c>
      <c r="B126" s="11" t="s">
        <v>180</v>
      </c>
      <c r="C126" s="10">
        <v>21</v>
      </c>
      <c r="D126" s="9">
        <v>0</v>
      </c>
      <c r="E126" s="7">
        <v>8</v>
      </c>
      <c r="F126" s="7">
        <v>8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8">
        <f>H126+(I126*2)+(J126*3)+(K126*4)</f>
        <v>0</v>
      </c>
      <c r="M126" s="7">
        <v>0</v>
      </c>
      <c r="N126" s="7">
        <v>0</v>
      </c>
      <c r="O126" s="7">
        <v>2</v>
      </c>
      <c r="P126" s="7">
        <v>0</v>
      </c>
      <c r="Q126" s="7">
        <v>0</v>
      </c>
      <c r="R126" s="7">
        <v>0</v>
      </c>
      <c r="S126" s="6">
        <v>0</v>
      </c>
      <c r="T126" s="5" t="str">
        <f>IF(E126&gt;=VLOOKUP(B126,[1]規定打席!$A$2:$C$10,3,0),"○","-")</f>
        <v>-</v>
      </c>
      <c r="U126" s="5">
        <f>VLOOKUP(B126,[1]規定打席!$A$2:$C$10,3,0)</f>
        <v>25</v>
      </c>
    </row>
    <row r="127" spans="1:21" s="3" customFormat="1" ht="17.649999999999999" x14ac:dyDescent="0.65">
      <c r="A127" s="12" t="s">
        <v>147</v>
      </c>
      <c r="B127" s="11" t="s">
        <v>180</v>
      </c>
      <c r="C127" s="10">
        <v>24</v>
      </c>
      <c r="D127" s="9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8">
        <f>H127+(I127*2)+(J127*3)+(K127*4)</f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6">
        <v>0</v>
      </c>
      <c r="T127" s="5" t="str">
        <f>IF(E127&gt;=VLOOKUP(B127,[1]規定打席!$A$2:$C$10,3,0),"○","-")</f>
        <v>-</v>
      </c>
      <c r="U127" s="5">
        <f>VLOOKUP(B127,[1]規定打席!$A$2:$C$10,3,0)</f>
        <v>25</v>
      </c>
    </row>
    <row r="128" spans="1:21" s="3" customFormat="1" x14ac:dyDescent="0.7"/>
    <row r="129" s="3" customFormat="1" x14ac:dyDescent="0.7"/>
    <row r="130" s="3" customFormat="1" x14ac:dyDescent="0.7"/>
    <row r="131" s="3" customFormat="1" x14ac:dyDescent="0.7"/>
    <row r="132" s="3" customFormat="1" x14ac:dyDescent="0.7"/>
    <row r="133" s="3" customFormat="1" x14ac:dyDescent="0.7"/>
    <row r="134" s="3" customFormat="1" x14ac:dyDescent="0.7"/>
    <row r="135" s="3" customFormat="1" x14ac:dyDescent="0.7"/>
    <row r="136" s="3" customFormat="1" x14ac:dyDescent="0.7"/>
    <row r="137" s="3" customFormat="1" x14ac:dyDescent="0.7"/>
    <row r="138" s="3" customFormat="1" x14ac:dyDescent="0.7"/>
    <row r="139" s="3" customFormat="1" x14ac:dyDescent="0.7"/>
    <row r="140" s="3" customFormat="1" x14ac:dyDescent="0.7"/>
    <row r="141" s="3" customFormat="1" x14ac:dyDescent="0.7"/>
    <row r="142" s="3" customFormat="1" x14ac:dyDescent="0.7"/>
    <row r="143" s="3" customFormat="1" x14ac:dyDescent="0.7"/>
    <row r="144" s="3" customFormat="1" x14ac:dyDescent="0.7"/>
    <row r="145" s="3" customFormat="1" x14ac:dyDescent="0.7"/>
    <row r="146" s="3" customFormat="1" x14ac:dyDescent="0.7"/>
    <row r="147" s="3" customFormat="1" x14ac:dyDescent="0.7"/>
    <row r="148" s="3" customFormat="1" x14ac:dyDescent="0.7"/>
    <row r="149" s="3" customFormat="1" x14ac:dyDescent="0.7"/>
    <row r="150" s="3" customFormat="1" x14ac:dyDescent="0.7"/>
    <row r="151" s="3" customFormat="1" x14ac:dyDescent="0.7"/>
    <row r="152" s="3" customFormat="1" x14ac:dyDescent="0.7"/>
    <row r="153" s="3" customFormat="1" x14ac:dyDescent="0.7"/>
    <row r="154" s="3" customFormat="1" x14ac:dyDescent="0.7"/>
    <row r="155" s="3" customFormat="1" x14ac:dyDescent="0.7"/>
    <row r="156" s="3" customFormat="1" x14ac:dyDescent="0.7"/>
    <row r="157" s="3" customFormat="1" x14ac:dyDescent="0.7"/>
  </sheetData>
  <autoFilter ref="A3:U61" xr:uid="{00000000-0009-0000-0000-000001000000}">
    <sortState xmlns:xlrd2="http://schemas.microsoft.com/office/spreadsheetml/2017/richdata2" ref="A4:U127">
      <sortCondition descending="1" ref="B3:B61"/>
    </sortState>
  </autoFilter>
  <mergeCells count="1">
    <mergeCell ref="Z3:AA3"/>
  </mergeCells>
  <phoneticPr fontId="3"/>
  <conditionalFormatting sqref="M103:M104 N4:N115">
    <cfRule type="top10" dxfId="18" priority="19" rank="3"/>
  </conditionalFormatting>
  <conditionalFormatting sqref="E4:E115">
    <cfRule type="top10" dxfId="17" priority="18" rank="3"/>
  </conditionalFormatting>
  <conditionalFormatting sqref="D4:D52">
    <cfRule type="top10" dxfId="16" priority="17" rank="3"/>
  </conditionalFormatting>
  <conditionalFormatting sqref="S4:S52">
    <cfRule type="top10" dxfId="15" priority="16" rank="3"/>
  </conditionalFormatting>
  <conditionalFormatting sqref="F4:F115">
    <cfRule type="top10" dxfId="14" priority="15" rank="3"/>
  </conditionalFormatting>
  <conditionalFormatting sqref="G4:G115 H102:K102 J103:K104">
    <cfRule type="top10" dxfId="13" priority="14" rank="3"/>
  </conditionalFormatting>
  <conditionalFormatting sqref="H4:H27 H103:H115 H30:H101">
    <cfRule type="top10" dxfId="12" priority="13" rank="3"/>
  </conditionalFormatting>
  <conditionalFormatting sqref="I4:I22 I103:I115 I30:I101 I26:I27">
    <cfRule type="top10" dxfId="11" priority="12" rank="3"/>
  </conditionalFormatting>
  <conditionalFormatting sqref="J4:J22 J105:J115 J30:J101">
    <cfRule type="top10" dxfId="10" priority="11" rank="3"/>
  </conditionalFormatting>
  <conditionalFormatting sqref="K105:K115 K4:K101 H28:J29 J24:J27 I23:J23 I24:I25">
    <cfRule type="top10" dxfId="9" priority="10" rank="3"/>
  </conditionalFormatting>
  <conditionalFormatting sqref="L4:L127">
    <cfRule type="top10" dxfId="8" priority="9" rank="3"/>
  </conditionalFormatting>
  <conditionalFormatting sqref="M4:M102 M105:M115">
    <cfRule type="top10" dxfId="7" priority="8" rank="3"/>
  </conditionalFormatting>
  <conditionalFormatting sqref="O4:O115">
    <cfRule type="top10" dxfId="6" priority="7" rank="3"/>
  </conditionalFormatting>
  <conditionalFormatting sqref="P4:P115">
    <cfRule type="top10" dxfId="5" priority="6" rank="3"/>
  </conditionalFormatting>
  <conditionalFormatting sqref="Q4:Q115">
    <cfRule type="top10" dxfId="4" priority="5" rank="3"/>
  </conditionalFormatting>
  <conditionalFormatting sqref="R4:R115">
    <cfRule type="top10" dxfId="3" priority="4" rank="3"/>
  </conditionalFormatting>
  <conditionalFormatting sqref="AB4:AB41">
    <cfRule type="top10" dxfId="2" priority="3" rank="3"/>
  </conditionalFormatting>
  <conditionalFormatting sqref="Y4:Y41">
    <cfRule type="top10" dxfId="1" priority="2" rank="3"/>
  </conditionalFormatting>
  <conditionalFormatting sqref="Z4:Z41">
    <cfRule type="top10" dxfId="0" priority="1" rank="3"/>
  </conditionalFormatting>
  <dataValidations count="2">
    <dataValidation showInputMessage="1" showErrorMessage="1" sqref="A78:C90 A116:A127 C116" xr:uid="{540BC044-F4AA-470D-88D7-2224BA825843}"/>
    <dataValidation type="list" allowBlank="1" showInputMessage="1" showErrorMessage="1" sqref="C117:C127" xr:uid="{C9FAD3FA-0F73-4F34-AB47-71837F0768D4}">
      <formula1>"ウインズ,サンライズ,スパークス,ブラックス,ヘルボーイ,モーニングス,ヤンキース,レッツ,ロスディオス"</formula1>
    </dataValidation>
  </dataValidations>
  <pageMargins left="0.70866141732283472" right="0.70866141732283472" top="0.55118110236220474" bottom="0.15748031496062992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訂正版</vt:lpstr>
      <vt:lpstr>訂正版!Print_Area</vt:lpstr>
      <vt:lpstr>訂正版!Print_Titles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yuho</dc:creator>
  <cp:lastModifiedBy>yuho</cp:lastModifiedBy>
  <dcterms:created xsi:type="dcterms:W3CDTF">2021-11-11T12:07:09Z</dcterms:created>
  <dcterms:modified xsi:type="dcterms:W3CDTF">2021-11-17T12:30:56Z</dcterms:modified>
</cp:coreProperties>
</file>